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520bd471c761254/0出張用テキスト/エクセルで賃貸管理/"/>
    </mc:Choice>
  </mc:AlternateContent>
  <bookViews>
    <workbookView xWindow="0" yWindow="0" windowWidth="15360" windowHeight="7770" activeTab="2"/>
  </bookViews>
  <sheets>
    <sheet name="物件" sheetId="1" r:id="rId1"/>
    <sheet name="入金管理一覧" sheetId="6" r:id="rId2"/>
    <sheet name="清算管理一覧" sheetId="3" r:id="rId3"/>
  </sheets>
  <definedNames>
    <definedName name="_xlnm._FilterDatabase" localSheetId="0" hidden="1">物件!$A$5:$P$19</definedName>
    <definedName name="_xlnm.Print_Area" localSheetId="2">清算管理一覧!$A$1:$AB$38</definedName>
    <definedName name="_xlnm.Print_Area" localSheetId="1">入金管理一覧!$A$1:$N$17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I9" i="3"/>
  <c r="K9" i="3"/>
  <c r="M9" i="3"/>
  <c r="O9" i="3"/>
  <c r="Q9" i="3"/>
  <c r="S9" i="3"/>
  <c r="U9" i="3"/>
  <c r="W9" i="3"/>
  <c r="Y9" i="3"/>
  <c r="AA9" i="3"/>
  <c r="G10" i="3"/>
  <c r="I10" i="3"/>
  <c r="K10" i="3"/>
  <c r="M10" i="3"/>
  <c r="O10" i="3"/>
  <c r="Q10" i="3"/>
  <c r="S10" i="3"/>
  <c r="U10" i="3"/>
  <c r="W10" i="3"/>
  <c r="Y10" i="3"/>
  <c r="AA10" i="3"/>
  <c r="G11" i="3"/>
  <c r="I11" i="3"/>
  <c r="K11" i="3"/>
  <c r="M11" i="3"/>
  <c r="O11" i="3"/>
  <c r="Q11" i="3"/>
  <c r="S11" i="3"/>
  <c r="U11" i="3"/>
  <c r="W11" i="3"/>
  <c r="Y11" i="3"/>
  <c r="AA11" i="3"/>
  <c r="G12" i="3"/>
  <c r="I12" i="3"/>
  <c r="K12" i="3"/>
  <c r="M12" i="3"/>
  <c r="O12" i="3"/>
  <c r="Q12" i="3"/>
  <c r="S12" i="3"/>
  <c r="U12" i="3"/>
  <c r="W12" i="3"/>
  <c r="Y12" i="3"/>
  <c r="AA12" i="3"/>
  <c r="G13" i="3"/>
  <c r="I13" i="3"/>
  <c r="K13" i="3"/>
  <c r="M13" i="3"/>
  <c r="O13" i="3"/>
  <c r="Q13" i="3"/>
  <c r="S13" i="3"/>
  <c r="U13" i="3"/>
  <c r="W13" i="3"/>
  <c r="Y13" i="3"/>
  <c r="AA13" i="3"/>
  <c r="G14" i="3"/>
  <c r="I14" i="3"/>
  <c r="K14" i="3"/>
  <c r="M14" i="3"/>
  <c r="O14" i="3"/>
  <c r="Q14" i="3"/>
  <c r="S14" i="3"/>
  <c r="U14" i="3"/>
  <c r="W14" i="3"/>
  <c r="Y14" i="3"/>
  <c r="AA14" i="3"/>
  <c r="G15" i="3"/>
  <c r="I15" i="3"/>
  <c r="K15" i="3"/>
  <c r="M15" i="3"/>
  <c r="O15" i="3"/>
  <c r="Q15" i="3"/>
  <c r="S15" i="3"/>
  <c r="U15" i="3"/>
  <c r="W15" i="3"/>
  <c r="Y15" i="3"/>
  <c r="AA15" i="3"/>
  <c r="G16" i="3"/>
  <c r="I16" i="3"/>
  <c r="K16" i="3"/>
  <c r="M16" i="3"/>
  <c r="O16" i="3"/>
  <c r="Q16" i="3"/>
  <c r="S16" i="3"/>
  <c r="U16" i="3"/>
  <c r="W16" i="3"/>
  <c r="Y16" i="3"/>
  <c r="AA16" i="3"/>
  <c r="G17" i="3"/>
  <c r="I17" i="3"/>
  <c r="K17" i="3"/>
  <c r="M17" i="3"/>
  <c r="O17" i="3"/>
  <c r="Q17" i="3"/>
  <c r="S17" i="3"/>
  <c r="U17" i="3"/>
  <c r="W17" i="3"/>
  <c r="Y17" i="3"/>
  <c r="AA17" i="3"/>
  <c r="G18" i="3"/>
  <c r="I18" i="3"/>
  <c r="K18" i="3"/>
  <c r="M18" i="3"/>
  <c r="O18" i="3"/>
  <c r="Q18" i="3"/>
  <c r="S18" i="3"/>
  <c r="U18" i="3"/>
  <c r="W18" i="3"/>
  <c r="Y18" i="3"/>
  <c r="AA18" i="3"/>
  <c r="G19" i="3"/>
  <c r="I19" i="3"/>
  <c r="K19" i="3"/>
  <c r="M19" i="3"/>
  <c r="O19" i="3"/>
  <c r="Q19" i="3"/>
  <c r="S19" i="3"/>
  <c r="U19" i="3"/>
  <c r="W19" i="3"/>
  <c r="Y19" i="3"/>
  <c r="AA19" i="3"/>
  <c r="G20" i="3"/>
  <c r="I20" i="3"/>
  <c r="K20" i="3"/>
  <c r="M20" i="3"/>
  <c r="O20" i="3"/>
  <c r="Q20" i="3"/>
  <c r="S20" i="3"/>
  <c r="U20" i="3"/>
  <c r="W20" i="3"/>
  <c r="Y20" i="3"/>
  <c r="AA20" i="3"/>
  <c r="G21" i="3"/>
  <c r="I21" i="3"/>
  <c r="K21" i="3"/>
  <c r="M21" i="3"/>
  <c r="O21" i="3"/>
  <c r="Q21" i="3"/>
  <c r="S21" i="3"/>
  <c r="U21" i="3"/>
  <c r="W21" i="3"/>
  <c r="Y21" i="3"/>
  <c r="AA21" i="3"/>
  <c r="G22" i="3"/>
  <c r="I22" i="3"/>
  <c r="K22" i="3"/>
  <c r="M22" i="3"/>
  <c r="O22" i="3"/>
  <c r="Q22" i="3"/>
  <c r="S22" i="3"/>
  <c r="U22" i="3"/>
  <c r="W22" i="3"/>
  <c r="Y22" i="3"/>
  <c r="AA22" i="3"/>
  <c r="G23" i="3"/>
  <c r="H23" i="3"/>
  <c r="I23" i="3"/>
  <c r="I24" i="3" s="1"/>
  <c r="I27" i="3" s="1"/>
  <c r="J23" i="3"/>
  <c r="K23" i="3"/>
  <c r="L23" i="3"/>
  <c r="M23" i="3"/>
  <c r="M24" i="3" s="1"/>
  <c r="M27" i="3" s="1"/>
  <c r="N23" i="3"/>
  <c r="O23" i="3"/>
  <c r="P23" i="3"/>
  <c r="Q23" i="3"/>
  <c r="Q24" i="3" s="1"/>
  <c r="Q27" i="3" s="1"/>
  <c r="R23" i="3"/>
  <c r="S23" i="3"/>
  <c r="T23" i="3"/>
  <c r="U23" i="3"/>
  <c r="U24" i="3" s="1"/>
  <c r="U27" i="3" s="1"/>
  <c r="V23" i="3"/>
  <c r="W23" i="3"/>
  <c r="X23" i="3"/>
  <c r="Y23" i="3"/>
  <c r="Y24" i="3" s="1"/>
  <c r="Y27" i="3" s="1"/>
  <c r="Z23" i="3"/>
  <c r="AA23" i="3"/>
  <c r="AB23" i="3"/>
  <c r="G24" i="3"/>
  <c r="G27" i="3" s="1"/>
  <c r="G28" i="3" s="1"/>
  <c r="K24" i="3"/>
  <c r="K27" i="3" s="1"/>
  <c r="K28" i="3" s="1"/>
  <c r="O24" i="3"/>
  <c r="O27" i="3" s="1"/>
  <c r="O28" i="3" s="1"/>
  <c r="S24" i="3"/>
  <c r="S27" i="3" s="1"/>
  <c r="S28" i="3" s="1"/>
  <c r="W24" i="3"/>
  <c r="W27" i="3" s="1"/>
  <c r="W28" i="3" s="1"/>
  <c r="AA24" i="3"/>
  <c r="AA27" i="3" s="1"/>
  <c r="AA28" i="3" s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9" i="3"/>
  <c r="Y28" i="3" l="1"/>
  <c r="U28" i="3"/>
  <c r="Q28" i="3"/>
  <c r="M28" i="3"/>
  <c r="I28" i="3"/>
  <c r="F23" i="3" l="1"/>
  <c r="E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AA7" i="3"/>
  <c r="Y7" i="3"/>
  <c r="W7" i="3"/>
  <c r="U7" i="3"/>
  <c r="S7" i="3"/>
  <c r="Q7" i="3"/>
  <c r="O7" i="3"/>
  <c r="M7" i="3"/>
  <c r="K7" i="3"/>
  <c r="I7" i="3"/>
  <c r="G7" i="3"/>
  <c r="E7" i="3"/>
  <c r="A4" i="3"/>
  <c r="AB17" i="6"/>
  <c r="Z17" i="6"/>
  <c r="X17" i="6"/>
  <c r="V17" i="6"/>
  <c r="T17" i="6"/>
  <c r="R17" i="6"/>
  <c r="P17" i="6"/>
  <c r="N17" i="6"/>
  <c r="L17" i="6"/>
  <c r="J17" i="6"/>
  <c r="H17" i="6"/>
  <c r="F17" i="6"/>
  <c r="D17" i="6"/>
  <c r="C17" i="6"/>
  <c r="B17" i="6"/>
  <c r="A17" i="6"/>
  <c r="AB16" i="6"/>
  <c r="Z16" i="6"/>
  <c r="X16" i="6"/>
  <c r="V16" i="6"/>
  <c r="T16" i="6"/>
  <c r="R16" i="6"/>
  <c r="P16" i="6"/>
  <c r="N16" i="6"/>
  <c r="L16" i="6"/>
  <c r="J16" i="6"/>
  <c r="H16" i="6"/>
  <c r="F16" i="6"/>
  <c r="D16" i="6"/>
  <c r="C16" i="6"/>
  <c r="B16" i="6"/>
  <c r="A16" i="6"/>
  <c r="AB15" i="6"/>
  <c r="Z15" i="6"/>
  <c r="X15" i="6"/>
  <c r="V15" i="6"/>
  <c r="T15" i="6"/>
  <c r="R15" i="6"/>
  <c r="P15" i="6"/>
  <c r="N15" i="6"/>
  <c r="L15" i="6"/>
  <c r="J15" i="6"/>
  <c r="H15" i="6"/>
  <c r="F15" i="6"/>
  <c r="D15" i="6"/>
  <c r="C15" i="6"/>
  <c r="B15" i="6"/>
  <c r="A15" i="6"/>
  <c r="AB14" i="6"/>
  <c r="Z14" i="6"/>
  <c r="X14" i="6"/>
  <c r="V14" i="6"/>
  <c r="T14" i="6"/>
  <c r="R14" i="6"/>
  <c r="P14" i="6"/>
  <c r="N14" i="6"/>
  <c r="L14" i="6"/>
  <c r="J14" i="6"/>
  <c r="H14" i="6"/>
  <c r="F14" i="6"/>
  <c r="D14" i="6"/>
  <c r="C14" i="6"/>
  <c r="B14" i="6"/>
  <c r="A14" i="6"/>
  <c r="AB13" i="6"/>
  <c r="Z13" i="6"/>
  <c r="X13" i="6"/>
  <c r="V13" i="6"/>
  <c r="T13" i="6"/>
  <c r="R13" i="6"/>
  <c r="P13" i="6"/>
  <c r="N13" i="6"/>
  <c r="L13" i="6"/>
  <c r="J13" i="6"/>
  <c r="H13" i="6"/>
  <c r="F13" i="6"/>
  <c r="D13" i="6"/>
  <c r="C13" i="6"/>
  <c r="B13" i="6"/>
  <c r="A13" i="6"/>
  <c r="AB12" i="6"/>
  <c r="Z12" i="6"/>
  <c r="X12" i="6"/>
  <c r="V12" i="6"/>
  <c r="T12" i="6"/>
  <c r="R12" i="6"/>
  <c r="P12" i="6"/>
  <c r="N12" i="6"/>
  <c r="L12" i="6"/>
  <c r="J12" i="6"/>
  <c r="H12" i="6"/>
  <c r="F12" i="6"/>
  <c r="D12" i="6"/>
  <c r="C12" i="6"/>
  <c r="B12" i="6"/>
  <c r="A12" i="6"/>
  <c r="AB11" i="6"/>
  <c r="Z11" i="6"/>
  <c r="X11" i="6"/>
  <c r="V11" i="6"/>
  <c r="T11" i="6"/>
  <c r="R11" i="6"/>
  <c r="P11" i="6"/>
  <c r="N11" i="6"/>
  <c r="L11" i="6"/>
  <c r="J11" i="6"/>
  <c r="H11" i="6"/>
  <c r="F11" i="6"/>
  <c r="D11" i="6"/>
  <c r="C11" i="6"/>
  <c r="B11" i="6"/>
  <c r="A11" i="6"/>
  <c r="AB10" i="6"/>
  <c r="Z10" i="6"/>
  <c r="X10" i="6"/>
  <c r="V10" i="6"/>
  <c r="T10" i="6"/>
  <c r="R10" i="6"/>
  <c r="P10" i="6"/>
  <c r="N10" i="6"/>
  <c r="L10" i="6"/>
  <c r="J10" i="6"/>
  <c r="H10" i="6"/>
  <c r="F10" i="6"/>
  <c r="D10" i="6"/>
  <c r="C10" i="6"/>
  <c r="B10" i="6"/>
  <c r="A10" i="6"/>
  <c r="AB9" i="6"/>
  <c r="Z9" i="6"/>
  <c r="X9" i="6"/>
  <c r="V9" i="6"/>
  <c r="T9" i="6"/>
  <c r="R9" i="6"/>
  <c r="P9" i="6"/>
  <c r="N9" i="6"/>
  <c r="L9" i="6"/>
  <c r="J9" i="6"/>
  <c r="H9" i="6"/>
  <c r="F9" i="6"/>
  <c r="D9" i="6"/>
  <c r="C9" i="6"/>
  <c r="B9" i="6"/>
  <c r="A9" i="6"/>
  <c r="AB8" i="6"/>
  <c r="Z8" i="6"/>
  <c r="X8" i="6"/>
  <c r="V8" i="6"/>
  <c r="T8" i="6"/>
  <c r="R8" i="6"/>
  <c r="P8" i="6"/>
  <c r="N8" i="6"/>
  <c r="L8" i="6"/>
  <c r="J8" i="6"/>
  <c r="H8" i="6"/>
  <c r="F8" i="6"/>
  <c r="D8" i="6"/>
  <c r="C8" i="6"/>
  <c r="B8" i="6"/>
  <c r="A8" i="6"/>
  <c r="AB7" i="6"/>
  <c r="Z7" i="6"/>
  <c r="X7" i="6"/>
  <c r="V7" i="6"/>
  <c r="T7" i="6"/>
  <c r="R7" i="6"/>
  <c r="P7" i="6"/>
  <c r="N7" i="6"/>
  <c r="L7" i="6"/>
  <c r="J7" i="6"/>
  <c r="H7" i="6"/>
  <c r="F7" i="6"/>
  <c r="D7" i="6"/>
  <c r="C7" i="6"/>
  <c r="B7" i="6"/>
  <c r="A7" i="6"/>
  <c r="AB6" i="6"/>
  <c r="Z6" i="6"/>
  <c r="X6" i="6"/>
  <c r="V6" i="6"/>
  <c r="T6" i="6"/>
  <c r="R6" i="6"/>
  <c r="P6" i="6"/>
  <c r="N6" i="6"/>
  <c r="L6" i="6"/>
  <c r="J6" i="6"/>
  <c r="H6" i="6"/>
  <c r="F6" i="6"/>
  <c r="D6" i="6"/>
  <c r="C6" i="6"/>
  <c r="B6" i="6"/>
  <c r="A6" i="6"/>
  <c r="AB5" i="6"/>
  <c r="Z5" i="6"/>
  <c r="X5" i="6"/>
  <c r="V5" i="6"/>
  <c r="T5" i="6"/>
  <c r="R5" i="6"/>
  <c r="P5" i="6"/>
  <c r="N5" i="6"/>
  <c r="L5" i="6"/>
  <c r="J5" i="6"/>
  <c r="H5" i="6"/>
  <c r="F5" i="6"/>
  <c r="D5" i="6"/>
  <c r="C5" i="6"/>
  <c r="B5" i="6"/>
  <c r="A5" i="6"/>
  <c r="AB4" i="6"/>
  <c r="Z4" i="6"/>
  <c r="X4" i="6"/>
  <c r="V4" i="6"/>
  <c r="T4" i="6"/>
  <c r="R4" i="6"/>
  <c r="P4" i="6"/>
  <c r="N4" i="6"/>
  <c r="L4" i="6"/>
  <c r="J4" i="6"/>
  <c r="H4" i="6"/>
  <c r="F4" i="6"/>
  <c r="D4" i="6"/>
  <c r="C4" i="6"/>
  <c r="B4" i="6"/>
  <c r="A4" i="6"/>
  <c r="P19" i="1"/>
  <c r="O19" i="1"/>
  <c r="N19" i="1"/>
  <c r="H19" i="1"/>
  <c r="P18" i="1"/>
  <c r="O18" i="1"/>
  <c r="N18" i="1"/>
  <c r="H18" i="1"/>
  <c r="P17" i="1"/>
  <c r="O17" i="1"/>
  <c r="N17" i="1"/>
  <c r="H17" i="1"/>
  <c r="P16" i="1"/>
  <c r="O16" i="1"/>
  <c r="N16" i="1"/>
  <c r="H16" i="1"/>
  <c r="P15" i="1"/>
  <c r="O15" i="1"/>
  <c r="N15" i="1"/>
  <c r="H15" i="1"/>
  <c r="P14" i="1"/>
  <c r="O14" i="1"/>
  <c r="N14" i="1"/>
  <c r="H14" i="1"/>
  <c r="P13" i="1"/>
  <c r="O13" i="1"/>
  <c r="N13" i="1"/>
  <c r="H13" i="1"/>
  <c r="P12" i="1"/>
  <c r="O12" i="1"/>
  <c r="N12" i="1"/>
  <c r="H12" i="1"/>
  <c r="P11" i="1"/>
  <c r="O11" i="1"/>
  <c r="N11" i="1"/>
  <c r="H11" i="1"/>
  <c r="P10" i="1"/>
  <c r="O10" i="1"/>
  <c r="N10" i="1"/>
  <c r="H10" i="1"/>
  <c r="P9" i="1"/>
  <c r="O9" i="1"/>
  <c r="N9" i="1"/>
  <c r="H9" i="1"/>
  <c r="P8" i="1"/>
  <c r="O8" i="1"/>
  <c r="N8" i="1"/>
  <c r="H8" i="1"/>
  <c r="P7" i="1"/>
  <c r="O7" i="1"/>
  <c r="N7" i="1"/>
  <c r="H7" i="1"/>
  <c r="P6" i="1"/>
  <c r="O6" i="1"/>
  <c r="N6" i="1"/>
  <c r="H6" i="1"/>
  <c r="E4" i="1"/>
  <c r="F18" i="1" s="1"/>
  <c r="E24" i="3" l="1"/>
  <c r="E27" i="3" s="1"/>
  <c r="E28" i="3" s="1"/>
  <c r="F7" i="1"/>
  <c r="F9" i="1"/>
  <c r="F11" i="1"/>
  <c r="F13" i="1"/>
  <c r="F15" i="1"/>
  <c r="F17" i="1"/>
  <c r="F19" i="1"/>
  <c r="F6" i="1"/>
  <c r="F8" i="1"/>
  <c r="F10" i="1"/>
  <c r="F12" i="1"/>
  <c r="F14" i="1"/>
  <c r="F16" i="1"/>
</calcChain>
</file>

<file path=xl/sharedStrings.xml><?xml version="1.0" encoding="utf-8"?>
<sst xmlns="http://schemas.openxmlformats.org/spreadsheetml/2006/main" count="177" uniqueCount="74">
  <si>
    <t>物件名</t>
    <rPh sb="0" eb="2">
      <t>ブッケン</t>
    </rPh>
    <rPh sb="2" eb="3">
      <t>メイ</t>
    </rPh>
    <phoneticPr fontId="3"/>
  </si>
  <si>
    <t>部屋番号</t>
    <rPh sb="0" eb="2">
      <t>ヘヤ</t>
    </rPh>
    <rPh sb="2" eb="4">
      <t>バンゴウ</t>
    </rPh>
    <phoneticPr fontId="3"/>
  </si>
  <si>
    <t>ハイツ藤沢</t>
    <rPh sb="3" eb="5">
      <t>フジサワ</t>
    </rPh>
    <phoneticPr fontId="3"/>
  </si>
  <si>
    <t>電話</t>
    <rPh sb="0" eb="2">
      <t>デンワ</t>
    </rPh>
    <phoneticPr fontId="3"/>
  </si>
  <si>
    <t>契約者名</t>
    <rPh sb="0" eb="3">
      <t>ケイヤクシャ</t>
    </rPh>
    <rPh sb="3" eb="4">
      <t>メイ</t>
    </rPh>
    <phoneticPr fontId="3"/>
  </si>
  <si>
    <t>入居者名</t>
    <rPh sb="0" eb="3">
      <t>ニュウキョシャ</t>
    </rPh>
    <rPh sb="3" eb="4">
      <t>メイ</t>
    </rPh>
    <phoneticPr fontId="3"/>
  </si>
  <si>
    <t>契約開始日</t>
    <rPh sb="0" eb="2">
      <t>ケイヤク</t>
    </rPh>
    <rPh sb="2" eb="5">
      <t>カイシビ</t>
    </rPh>
    <phoneticPr fontId="3"/>
  </si>
  <si>
    <t>契約満了日</t>
    <rPh sb="0" eb="2">
      <t>ケイヤク</t>
    </rPh>
    <rPh sb="2" eb="4">
      <t>マンリョウ</t>
    </rPh>
    <rPh sb="4" eb="5">
      <t>ビ</t>
    </rPh>
    <phoneticPr fontId="3"/>
  </si>
  <si>
    <t>家賃</t>
    <rPh sb="0" eb="2">
      <t>ヤチン</t>
    </rPh>
    <phoneticPr fontId="3"/>
  </si>
  <si>
    <t>管理費</t>
    <rPh sb="0" eb="3">
      <t>カンリヒ</t>
    </rPh>
    <phoneticPr fontId="3"/>
  </si>
  <si>
    <t>共益費</t>
    <rPh sb="0" eb="3">
      <t>キョウエキヒ</t>
    </rPh>
    <phoneticPr fontId="3"/>
  </si>
  <si>
    <t>礼金</t>
    <rPh sb="0" eb="2">
      <t>レイキン</t>
    </rPh>
    <phoneticPr fontId="3"/>
  </si>
  <si>
    <t>敷金</t>
    <rPh sb="0" eb="2">
      <t>シキキン</t>
    </rPh>
    <phoneticPr fontId="3"/>
  </si>
  <si>
    <t>角田　寛</t>
    <rPh sb="0" eb="2">
      <t>ツノダ</t>
    </rPh>
    <rPh sb="3" eb="4">
      <t>ヒロシ</t>
    </rPh>
    <phoneticPr fontId="2"/>
  </si>
  <si>
    <t>水落　八重子</t>
    <rPh sb="0" eb="2">
      <t>ミズオチ</t>
    </rPh>
    <rPh sb="3" eb="6">
      <t>ヤエコ</t>
    </rPh>
    <phoneticPr fontId="2"/>
  </si>
  <si>
    <t>森　恵子</t>
    <rPh sb="0" eb="1">
      <t>モリ</t>
    </rPh>
    <rPh sb="2" eb="4">
      <t>ケイコ</t>
    </rPh>
    <phoneticPr fontId="2"/>
  </si>
  <si>
    <t>田中　すが子</t>
    <rPh sb="0" eb="2">
      <t>タナカ</t>
    </rPh>
    <rPh sb="5" eb="6">
      <t>コ</t>
    </rPh>
    <phoneticPr fontId="2"/>
  </si>
  <si>
    <t>中山　裕宣</t>
    <rPh sb="0" eb="2">
      <t>ナカヤマ</t>
    </rPh>
    <rPh sb="3" eb="5">
      <t>ヒロノブ</t>
    </rPh>
    <phoneticPr fontId="2"/>
  </si>
  <si>
    <t>鈴木　陽子</t>
    <rPh sb="0" eb="2">
      <t>スズキ</t>
    </rPh>
    <rPh sb="3" eb="5">
      <t>ヨウコ</t>
    </rPh>
    <phoneticPr fontId="2"/>
  </si>
  <si>
    <t>木原　桂子</t>
    <rPh sb="0" eb="2">
      <t>キハラ</t>
    </rPh>
    <rPh sb="3" eb="5">
      <t>ケイコ</t>
    </rPh>
    <phoneticPr fontId="2"/>
  </si>
  <si>
    <t>鶴小屋　町子</t>
    <rPh sb="0" eb="1">
      <t>ツル</t>
    </rPh>
    <rPh sb="1" eb="2">
      <t>コ</t>
    </rPh>
    <rPh sb="2" eb="3">
      <t>ヤ</t>
    </rPh>
    <rPh sb="4" eb="6">
      <t>マチコ</t>
    </rPh>
    <phoneticPr fontId="2"/>
  </si>
  <si>
    <t>中村　輝夫</t>
    <rPh sb="0" eb="2">
      <t>ナカムラ</t>
    </rPh>
    <rPh sb="3" eb="5">
      <t>テルオ</t>
    </rPh>
    <phoneticPr fontId="2"/>
  </si>
  <si>
    <t>小林　俊和</t>
    <rPh sb="0" eb="2">
      <t>コバヤシ</t>
    </rPh>
    <rPh sb="3" eb="5">
      <t>トシカズ</t>
    </rPh>
    <phoneticPr fontId="5"/>
  </si>
  <si>
    <t>住所</t>
    <rPh sb="0" eb="2">
      <t>ジュウショ</t>
    </rPh>
    <phoneticPr fontId="3"/>
  </si>
  <si>
    <t>古川　茂</t>
    <rPh sb="0" eb="2">
      <t>フルカワ</t>
    </rPh>
    <rPh sb="3" eb="4">
      <t>シゲル</t>
    </rPh>
    <phoneticPr fontId="2"/>
  </si>
  <si>
    <t>藤沢市辻堂東海岸2-6-11</t>
    <rPh sb="0" eb="3">
      <t>フジサワシ</t>
    </rPh>
    <rPh sb="3" eb="5">
      <t>ツジドウ</t>
    </rPh>
    <rPh sb="5" eb="6">
      <t>ヒガシ</t>
    </rPh>
    <rPh sb="6" eb="8">
      <t>カイガン</t>
    </rPh>
    <phoneticPr fontId="5"/>
  </si>
  <si>
    <t>0466-33-3799</t>
    <phoneticPr fontId="5"/>
  </si>
  <si>
    <t>コーポ川名</t>
    <rPh sb="3" eb="5">
      <t>カワナ</t>
    </rPh>
    <phoneticPr fontId="3"/>
  </si>
  <si>
    <t>小泉　悠次郎</t>
    <rPh sb="0" eb="2">
      <t>コイズミ</t>
    </rPh>
    <rPh sb="3" eb="4">
      <t>ユウ</t>
    </rPh>
    <rPh sb="4" eb="5">
      <t>ジ</t>
    </rPh>
    <rPh sb="5" eb="6">
      <t>ロウ</t>
    </rPh>
    <phoneticPr fontId="2"/>
  </si>
  <si>
    <t>水口　泰吉</t>
    <rPh sb="0" eb="2">
      <t>ミズグチ</t>
    </rPh>
    <rPh sb="3" eb="5">
      <t>ヤスヨシ</t>
    </rPh>
    <phoneticPr fontId="2"/>
  </si>
  <si>
    <t>清原　正勝</t>
    <rPh sb="0" eb="2">
      <t>キヨハラ</t>
    </rPh>
    <rPh sb="3" eb="5">
      <t>マサカツ</t>
    </rPh>
    <phoneticPr fontId="2"/>
  </si>
  <si>
    <t>井上　斌</t>
    <rPh sb="0" eb="2">
      <t>イノウエ</t>
    </rPh>
    <rPh sb="3" eb="4">
      <t>タケシ</t>
    </rPh>
    <phoneticPr fontId="2"/>
  </si>
  <si>
    <t>契約開始日</t>
    <rPh sb="0" eb="2">
      <t>ケイヤク</t>
    </rPh>
    <rPh sb="2" eb="4">
      <t>カイシ</t>
    </rPh>
    <rPh sb="4" eb="5">
      <t>ヒ</t>
    </rPh>
    <phoneticPr fontId="3"/>
  </si>
  <si>
    <t>入居年数</t>
    <rPh sb="0" eb="2">
      <t>ニュウキョ</t>
    </rPh>
    <rPh sb="2" eb="4">
      <t>ネンスウ</t>
    </rPh>
    <phoneticPr fontId="3"/>
  </si>
  <si>
    <t>入金日</t>
    <rPh sb="0" eb="2">
      <t>ニュウキン</t>
    </rPh>
    <rPh sb="2" eb="3">
      <t>ビ</t>
    </rPh>
    <phoneticPr fontId="3"/>
  </si>
  <si>
    <t>入金額</t>
    <rPh sb="0" eb="2">
      <t>ニュウキン</t>
    </rPh>
    <rPh sb="2" eb="3">
      <t>ガク</t>
    </rPh>
    <phoneticPr fontId="3"/>
  </si>
  <si>
    <t>1月</t>
    <rPh sb="1" eb="2">
      <t>ガツ</t>
    </rPh>
    <phoneticPr fontId="3"/>
  </si>
  <si>
    <t>2月</t>
  </si>
  <si>
    <t>3月</t>
  </si>
  <si>
    <t>4月</t>
  </si>
  <si>
    <t>駐車料金</t>
    <rPh sb="0" eb="2">
      <t>チュウシャ</t>
    </rPh>
    <rPh sb="2" eb="4">
      <t>リョウキン</t>
    </rPh>
    <phoneticPr fontId="3"/>
  </si>
  <si>
    <t>月額合計</t>
    <rPh sb="0" eb="2">
      <t>ゲツガク</t>
    </rPh>
    <rPh sb="2" eb="4">
      <t>ゴウケイ</t>
    </rPh>
    <phoneticPr fontId="3"/>
  </si>
  <si>
    <t>清算日</t>
    <rPh sb="0" eb="2">
      <t>セイサン</t>
    </rPh>
    <rPh sb="2" eb="3">
      <t>ヒ</t>
    </rPh>
    <phoneticPr fontId="3"/>
  </si>
  <si>
    <t>清算日</t>
    <rPh sb="0" eb="2">
      <t>セイサン</t>
    </rPh>
    <rPh sb="2" eb="3">
      <t>ビ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</si>
  <si>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</si>
  <si>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</si>
  <si>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</si>
  <si>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</si>
  <si>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</si>
  <si>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</si>
  <si>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</si>
  <si>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</si>
  <si>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前月遅滞分</t>
    <rPh sb="0" eb="2">
      <t>ゼンゲツ</t>
    </rPh>
    <rPh sb="2" eb="4">
      <t>チタイ</t>
    </rPh>
    <rPh sb="4" eb="5">
      <t>ブン</t>
    </rPh>
    <phoneticPr fontId="3"/>
  </si>
  <si>
    <t>合計</t>
    <rPh sb="0" eb="2">
      <t>ゴウケイ</t>
    </rPh>
    <phoneticPr fontId="3"/>
  </si>
  <si>
    <t>管理費</t>
    <rPh sb="0" eb="3">
      <t>カンリヒ</t>
    </rPh>
    <phoneticPr fontId="3"/>
  </si>
  <si>
    <t>修繕費</t>
    <rPh sb="0" eb="3">
      <t>シュウゼンヒ</t>
    </rPh>
    <phoneticPr fontId="3"/>
  </si>
  <si>
    <t>立替金</t>
    <rPh sb="0" eb="3">
      <t>タテカエキン</t>
    </rPh>
    <phoneticPr fontId="3"/>
  </si>
  <si>
    <t>清算金</t>
    <rPh sb="0" eb="3">
      <t>セイサンキン</t>
    </rPh>
    <phoneticPr fontId="3"/>
  </si>
  <si>
    <t>様</t>
    <rPh sb="0" eb="1">
      <t>サマ</t>
    </rPh>
    <phoneticPr fontId="3"/>
  </si>
  <si>
    <t>1月分清算</t>
    <rPh sb="1" eb="2">
      <t>ガツ</t>
    </rPh>
    <rPh sb="2" eb="3">
      <t>ブン</t>
    </rPh>
    <rPh sb="3" eb="5">
      <t>セイサン</t>
    </rPh>
    <phoneticPr fontId="3"/>
  </si>
  <si>
    <t>2月分清算</t>
    <rPh sb="1" eb="2">
      <t>ガツ</t>
    </rPh>
    <rPh sb="2" eb="3">
      <t>ブン</t>
    </rPh>
    <rPh sb="3" eb="5">
      <t>セイサン</t>
    </rPh>
    <phoneticPr fontId="3"/>
  </si>
  <si>
    <t>3月分清算</t>
    <rPh sb="1" eb="2">
      <t>ガツ</t>
    </rPh>
    <rPh sb="2" eb="3">
      <t>ブン</t>
    </rPh>
    <rPh sb="3" eb="5">
      <t>セイサン</t>
    </rPh>
    <phoneticPr fontId="3"/>
  </si>
  <si>
    <t>4月分清算</t>
    <rPh sb="1" eb="2">
      <t>ガツ</t>
    </rPh>
    <rPh sb="2" eb="3">
      <t>ブン</t>
    </rPh>
    <rPh sb="3" eb="5">
      <t>セイサン</t>
    </rPh>
    <phoneticPr fontId="3"/>
  </si>
  <si>
    <t>5月分清算</t>
    <rPh sb="1" eb="2">
      <t>ガツ</t>
    </rPh>
    <rPh sb="2" eb="3">
      <t>ブン</t>
    </rPh>
    <rPh sb="3" eb="5">
      <t>セイサン</t>
    </rPh>
    <phoneticPr fontId="3"/>
  </si>
  <si>
    <t>6月分清算</t>
    <rPh sb="1" eb="2">
      <t>ガツ</t>
    </rPh>
    <rPh sb="2" eb="3">
      <t>ブン</t>
    </rPh>
    <rPh sb="3" eb="5">
      <t>セイサン</t>
    </rPh>
    <phoneticPr fontId="3"/>
  </si>
  <si>
    <t>7月分清算</t>
    <rPh sb="1" eb="2">
      <t>ガツ</t>
    </rPh>
    <rPh sb="2" eb="3">
      <t>ブン</t>
    </rPh>
    <rPh sb="3" eb="5">
      <t>セイサン</t>
    </rPh>
    <phoneticPr fontId="3"/>
  </si>
  <si>
    <t>8月分清算</t>
    <rPh sb="1" eb="2">
      <t>ガツ</t>
    </rPh>
    <rPh sb="2" eb="3">
      <t>ブン</t>
    </rPh>
    <rPh sb="3" eb="5">
      <t>セイサン</t>
    </rPh>
    <phoneticPr fontId="3"/>
  </si>
  <si>
    <t>9月分清算</t>
    <rPh sb="1" eb="2">
      <t>ガツ</t>
    </rPh>
    <rPh sb="2" eb="3">
      <t>ブン</t>
    </rPh>
    <rPh sb="3" eb="5">
      <t>セイサン</t>
    </rPh>
    <phoneticPr fontId="3"/>
  </si>
  <si>
    <t>10月分清算</t>
    <rPh sb="2" eb="3">
      <t>ガツ</t>
    </rPh>
    <rPh sb="3" eb="4">
      <t>ブン</t>
    </rPh>
    <rPh sb="4" eb="6">
      <t>セイサン</t>
    </rPh>
    <phoneticPr fontId="3"/>
  </si>
  <si>
    <t>11月分清算</t>
    <rPh sb="2" eb="3">
      <t>ガツ</t>
    </rPh>
    <rPh sb="3" eb="4">
      <t>ブン</t>
    </rPh>
    <rPh sb="4" eb="6">
      <t>セイサン</t>
    </rPh>
    <phoneticPr fontId="3"/>
  </si>
  <si>
    <t>12月分清算</t>
    <rPh sb="2" eb="3">
      <t>ガツ</t>
    </rPh>
    <rPh sb="3" eb="4">
      <t>ブン</t>
    </rPh>
    <rPh sb="4" eb="6">
      <t>セイサン</t>
    </rPh>
    <phoneticPr fontId="3"/>
  </si>
  <si>
    <t>大家</t>
    <rPh sb="0" eb="2">
      <t>オオヤ</t>
    </rPh>
    <phoneticPr fontId="3"/>
  </si>
  <si>
    <t>賃料精算書</t>
    <rPh sb="0" eb="2">
      <t>チンリョウ</t>
    </rPh>
    <rPh sb="2" eb="5">
      <t>セイサンショ</t>
    </rPh>
    <phoneticPr fontId="3"/>
  </si>
  <si>
    <t>契約月数</t>
    <rPh sb="0" eb="2">
      <t>ケイヤク</t>
    </rPh>
    <rPh sb="2" eb="4">
      <t>ツキスウ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</si>
</sst>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9.65"/>
      <color rgb="FF222222"/>
      <name val="Arial"/>
      <family val="2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4" fontId="0" fillId="0" borderId="0" xfId="0" applyNumberFormat="1">
      <alignment vertical="center"/>
    </xf>
    <xf numFmtId="56" fontId="0" fillId="0" borderId="0" xfId="0" applyNumberFormat="1">
      <alignment vertical="center"/>
    </xf>
    <xf numFmtId="57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4" fontId="0" fillId="0" borderId="1" xfId="0" applyNumberFormat="1" applyBorder="1" applyAlignment="1">
      <alignment horizontal="right" vertical="center"/>
    </xf>
    <xf numFmtId="177" fontId="4" fillId="0" borderId="1" xfId="0" applyNumberFormat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29</xdr:row>
      <xdr:rowOff>31750</xdr:rowOff>
    </xdr:from>
    <xdr:to>
      <xdr:col>5</xdr:col>
      <xdr:colOff>428625</xdr:colOff>
      <xdr:row>36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333375" y="4651375"/>
          <a:ext cx="4159250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連絡事項：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上記清算金は、指定口座にお振込みいたしました。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90" zoomScaleNormal="90" workbookViewId="0">
      <selection activeCell="M25" sqref="M25"/>
    </sheetView>
  </sheetViews>
  <sheetFormatPr defaultRowHeight="13.5" x14ac:dyDescent="0.15"/>
  <cols>
    <col min="1" max="1" width="10.625" customWidth="1"/>
    <col min="2" max="2" width="8.375" customWidth="1"/>
    <col min="3" max="4" width="12.375" bestFit="1" customWidth="1"/>
    <col min="5" max="5" width="16.375" customWidth="1"/>
    <col min="6" max="6" width="12.375" customWidth="1"/>
    <col min="7" max="7" width="15.125" bestFit="1" customWidth="1"/>
    <col min="8" max="8" width="16.125" bestFit="1" customWidth="1"/>
    <col min="9" max="9" width="8.75" customWidth="1"/>
    <col min="10" max="10" width="7.875" bestFit="1" customWidth="1"/>
    <col min="11" max="12" width="7.75" bestFit="1" customWidth="1"/>
    <col min="13" max="14" width="9.75" bestFit="1" customWidth="1"/>
    <col min="15" max="16" width="7.875" bestFit="1" customWidth="1"/>
  </cols>
  <sheetData>
    <row r="1" spans="1:16" x14ac:dyDescent="0.15">
      <c r="A1" t="s">
        <v>71</v>
      </c>
      <c r="B1" t="s">
        <v>24</v>
      </c>
    </row>
    <row r="2" spans="1:16" x14ac:dyDescent="0.15">
      <c r="A2" t="s">
        <v>23</v>
      </c>
      <c r="B2" t="s">
        <v>25</v>
      </c>
    </row>
    <row r="3" spans="1:16" x14ac:dyDescent="0.15">
      <c r="A3" t="s">
        <v>3</v>
      </c>
      <c r="B3" t="s">
        <v>26</v>
      </c>
    </row>
    <row r="4" spans="1:16" x14ac:dyDescent="0.15">
      <c r="E4" s="4">
        <f ca="1">TODAY()</f>
        <v>41656</v>
      </c>
      <c r="H4" s="1"/>
      <c r="I4" s="1"/>
    </row>
    <row r="5" spans="1:16" x14ac:dyDescent="0.15">
      <c r="A5" s="10" t="s">
        <v>0</v>
      </c>
      <c r="B5" s="10" t="s">
        <v>1</v>
      </c>
      <c r="C5" s="10" t="s">
        <v>4</v>
      </c>
      <c r="D5" s="10" t="s">
        <v>5</v>
      </c>
      <c r="E5" s="5" t="s">
        <v>32</v>
      </c>
      <c r="F5" s="5" t="s">
        <v>33</v>
      </c>
      <c r="G5" s="5" t="s">
        <v>6</v>
      </c>
      <c r="H5" s="5" t="s">
        <v>7</v>
      </c>
      <c r="I5" s="5" t="s">
        <v>73</v>
      </c>
      <c r="J5" s="5" t="s">
        <v>8</v>
      </c>
      <c r="K5" s="5" t="s">
        <v>9</v>
      </c>
      <c r="L5" s="5" t="s">
        <v>10</v>
      </c>
      <c r="M5" s="5" t="s">
        <v>40</v>
      </c>
      <c r="N5" s="5" t="s">
        <v>41</v>
      </c>
      <c r="O5" s="5" t="s">
        <v>11</v>
      </c>
      <c r="P5" s="5" t="s">
        <v>12</v>
      </c>
    </row>
    <row r="6" spans="1:16" x14ac:dyDescent="0.15">
      <c r="A6" s="10" t="s">
        <v>2</v>
      </c>
      <c r="B6" s="10">
        <v>101</v>
      </c>
      <c r="C6" s="10" t="s">
        <v>13</v>
      </c>
      <c r="D6" s="10" t="s">
        <v>13</v>
      </c>
      <c r="E6" s="6">
        <v>36526</v>
      </c>
      <c r="F6" s="7" t="str">
        <f ca="1">DATEDIF(E6,$E$4,"y")&amp;"年"&amp;DATEDIF(E6,$E$4,"ym")&amp;"ヶ月"</f>
        <v>14年0ヶ月</v>
      </c>
      <c r="G6" s="8">
        <v>41640</v>
      </c>
      <c r="H6" s="8">
        <f>EDATE(G6,I6)-1</f>
        <v>42369</v>
      </c>
      <c r="I6" s="20">
        <v>24</v>
      </c>
      <c r="J6" s="9">
        <v>50000</v>
      </c>
      <c r="K6" s="9">
        <v>5000</v>
      </c>
      <c r="L6" s="10">
        <v>0</v>
      </c>
      <c r="M6" s="9">
        <v>8000</v>
      </c>
      <c r="N6" s="11">
        <f>SUM(J6:M6)</f>
        <v>63000</v>
      </c>
      <c r="O6" s="9">
        <f>J6*1</f>
        <v>50000</v>
      </c>
      <c r="P6" s="9">
        <f>J6*2</f>
        <v>100000</v>
      </c>
    </row>
    <row r="7" spans="1:16" x14ac:dyDescent="0.15">
      <c r="A7" s="10" t="s">
        <v>2</v>
      </c>
      <c r="B7" s="10">
        <v>102</v>
      </c>
      <c r="C7" s="10" t="s">
        <v>14</v>
      </c>
      <c r="D7" s="10" t="s">
        <v>14</v>
      </c>
      <c r="E7" s="6">
        <v>36923</v>
      </c>
      <c r="F7" s="7" t="str">
        <f t="shared" ref="F7:F19" ca="1" si="0">DATEDIF(E7,$E$4,"y")&amp;"年"&amp;DATEDIF(E7,$E$4,"ym")&amp;"ヶ月"</f>
        <v>12年11ヶ月</v>
      </c>
      <c r="G7" s="8">
        <v>41306</v>
      </c>
      <c r="H7" s="8">
        <f t="shared" ref="H7:H19" si="1">EDATE(G7,I7)-1</f>
        <v>42035</v>
      </c>
      <c r="I7" s="20">
        <v>24</v>
      </c>
      <c r="J7" s="9">
        <v>60000</v>
      </c>
      <c r="K7" s="9">
        <v>5000</v>
      </c>
      <c r="L7" s="10">
        <v>0</v>
      </c>
      <c r="M7" s="9"/>
      <c r="N7" s="11">
        <f t="shared" ref="N7:N19" si="2">SUM(J7:M7)</f>
        <v>65000</v>
      </c>
      <c r="O7" s="9">
        <f t="shared" ref="O7:O15" si="3">J7*1</f>
        <v>60000</v>
      </c>
      <c r="P7" s="9">
        <f t="shared" ref="P7:P15" si="4">J7*2</f>
        <v>120000</v>
      </c>
    </row>
    <row r="8" spans="1:16" x14ac:dyDescent="0.15">
      <c r="A8" s="10" t="s">
        <v>2</v>
      </c>
      <c r="B8" s="10">
        <v>103</v>
      </c>
      <c r="C8" s="10" t="s">
        <v>15</v>
      </c>
      <c r="D8" s="10" t="s">
        <v>15</v>
      </c>
      <c r="E8" s="6">
        <v>37297</v>
      </c>
      <c r="F8" s="7" t="str">
        <f t="shared" ca="1" si="0"/>
        <v>11年11ヶ月</v>
      </c>
      <c r="G8" s="8">
        <v>40949</v>
      </c>
      <c r="H8" s="8">
        <f t="shared" si="1"/>
        <v>41679</v>
      </c>
      <c r="I8" s="20">
        <v>24</v>
      </c>
      <c r="J8" s="9">
        <v>65000</v>
      </c>
      <c r="K8" s="9">
        <v>5000</v>
      </c>
      <c r="L8" s="10">
        <v>0</v>
      </c>
      <c r="M8" s="9">
        <v>8000</v>
      </c>
      <c r="N8" s="11">
        <f t="shared" si="2"/>
        <v>78000</v>
      </c>
      <c r="O8" s="9">
        <f t="shared" si="3"/>
        <v>65000</v>
      </c>
      <c r="P8" s="9">
        <f t="shared" si="4"/>
        <v>130000</v>
      </c>
    </row>
    <row r="9" spans="1:16" x14ac:dyDescent="0.15">
      <c r="A9" s="10" t="s">
        <v>2</v>
      </c>
      <c r="B9" s="10">
        <v>104</v>
      </c>
      <c r="C9" s="10" t="s">
        <v>16</v>
      </c>
      <c r="D9" s="10" t="s">
        <v>16</v>
      </c>
      <c r="E9" s="6">
        <v>37667</v>
      </c>
      <c r="F9" s="7" t="str">
        <f t="shared" ca="1" si="0"/>
        <v>10年11ヶ月</v>
      </c>
      <c r="G9" s="8">
        <v>41320</v>
      </c>
      <c r="H9" s="8">
        <f t="shared" si="1"/>
        <v>42049</v>
      </c>
      <c r="I9" s="20">
        <v>24</v>
      </c>
      <c r="J9" s="9">
        <v>50000</v>
      </c>
      <c r="K9" s="9">
        <v>5000</v>
      </c>
      <c r="L9" s="10">
        <v>0</v>
      </c>
      <c r="M9" s="9"/>
      <c r="N9" s="11">
        <f t="shared" si="2"/>
        <v>55000</v>
      </c>
      <c r="O9" s="9">
        <f t="shared" si="3"/>
        <v>50000</v>
      </c>
      <c r="P9" s="9">
        <f t="shared" si="4"/>
        <v>100000</v>
      </c>
    </row>
    <row r="10" spans="1:16" x14ac:dyDescent="0.15">
      <c r="A10" s="10" t="s">
        <v>2</v>
      </c>
      <c r="B10" s="10">
        <v>105</v>
      </c>
      <c r="C10" s="10" t="s">
        <v>17</v>
      </c>
      <c r="D10" s="10" t="s">
        <v>17</v>
      </c>
      <c r="E10" s="6">
        <v>38037</v>
      </c>
      <c r="F10" s="7" t="str">
        <f t="shared" ca="1" si="0"/>
        <v>9年10ヶ月</v>
      </c>
      <c r="G10" s="8">
        <v>40959</v>
      </c>
      <c r="H10" s="8">
        <f t="shared" si="1"/>
        <v>41689</v>
      </c>
      <c r="I10" s="20">
        <v>24</v>
      </c>
      <c r="J10" s="9">
        <v>60000</v>
      </c>
      <c r="K10" s="9">
        <v>5000</v>
      </c>
      <c r="L10" s="10">
        <v>0</v>
      </c>
      <c r="M10" s="9"/>
      <c r="N10" s="11">
        <f t="shared" si="2"/>
        <v>65000</v>
      </c>
      <c r="O10" s="9">
        <f t="shared" si="3"/>
        <v>60000</v>
      </c>
      <c r="P10" s="9">
        <f t="shared" si="4"/>
        <v>120000</v>
      </c>
    </row>
    <row r="11" spans="1:16" x14ac:dyDescent="0.15">
      <c r="A11" s="10" t="s">
        <v>2</v>
      </c>
      <c r="B11" s="10">
        <v>201</v>
      </c>
      <c r="C11" s="10" t="s">
        <v>18</v>
      </c>
      <c r="D11" s="10" t="s">
        <v>18</v>
      </c>
      <c r="E11" s="6">
        <v>36526</v>
      </c>
      <c r="F11" s="7" t="str">
        <f t="shared" ca="1" si="0"/>
        <v>14年0ヶ月</v>
      </c>
      <c r="G11" s="8">
        <v>41640</v>
      </c>
      <c r="H11" s="8">
        <f t="shared" si="1"/>
        <v>42369</v>
      </c>
      <c r="I11" s="20">
        <v>24</v>
      </c>
      <c r="J11" s="9">
        <v>65000</v>
      </c>
      <c r="K11" s="9">
        <v>5000</v>
      </c>
      <c r="L11" s="10">
        <v>0</v>
      </c>
      <c r="M11" s="9"/>
      <c r="N11" s="11">
        <f t="shared" si="2"/>
        <v>70000</v>
      </c>
      <c r="O11" s="9">
        <f t="shared" si="3"/>
        <v>65000</v>
      </c>
      <c r="P11" s="9">
        <f t="shared" si="4"/>
        <v>130000</v>
      </c>
    </row>
    <row r="12" spans="1:16" x14ac:dyDescent="0.15">
      <c r="A12" s="10" t="s">
        <v>2</v>
      </c>
      <c r="B12" s="10">
        <v>202</v>
      </c>
      <c r="C12" s="10" t="s">
        <v>19</v>
      </c>
      <c r="D12" s="10" t="s">
        <v>19</v>
      </c>
      <c r="E12" s="6">
        <v>36923</v>
      </c>
      <c r="F12" s="7" t="str">
        <f t="shared" ca="1" si="0"/>
        <v>12年11ヶ月</v>
      </c>
      <c r="G12" s="8">
        <v>41306</v>
      </c>
      <c r="H12" s="8">
        <f t="shared" si="1"/>
        <v>42035</v>
      </c>
      <c r="I12" s="20">
        <v>24</v>
      </c>
      <c r="J12" s="9">
        <v>50000</v>
      </c>
      <c r="K12" s="9">
        <v>5000</v>
      </c>
      <c r="L12" s="10">
        <v>0</v>
      </c>
      <c r="M12" s="9">
        <v>8000</v>
      </c>
      <c r="N12" s="11">
        <f t="shared" si="2"/>
        <v>63000</v>
      </c>
      <c r="O12" s="9">
        <f t="shared" si="3"/>
        <v>50000</v>
      </c>
      <c r="P12" s="9">
        <f t="shared" si="4"/>
        <v>100000</v>
      </c>
    </row>
    <row r="13" spans="1:16" x14ac:dyDescent="0.15">
      <c r="A13" s="10" t="s">
        <v>2</v>
      </c>
      <c r="B13" s="10">
        <v>203</v>
      </c>
      <c r="C13" s="10" t="s">
        <v>20</v>
      </c>
      <c r="D13" s="10" t="s">
        <v>20</v>
      </c>
      <c r="E13" s="6">
        <v>37297</v>
      </c>
      <c r="F13" s="7" t="str">
        <f t="shared" ca="1" si="0"/>
        <v>11年11ヶ月</v>
      </c>
      <c r="G13" s="8">
        <v>40949</v>
      </c>
      <c r="H13" s="8">
        <f t="shared" si="1"/>
        <v>41679</v>
      </c>
      <c r="I13" s="20">
        <v>24</v>
      </c>
      <c r="J13" s="9">
        <v>60000</v>
      </c>
      <c r="K13" s="9">
        <v>5000</v>
      </c>
      <c r="L13" s="10">
        <v>0</v>
      </c>
      <c r="M13" s="9"/>
      <c r="N13" s="11">
        <f t="shared" si="2"/>
        <v>65000</v>
      </c>
      <c r="O13" s="9">
        <f t="shared" si="3"/>
        <v>60000</v>
      </c>
      <c r="P13" s="9">
        <f t="shared" si="4"/>
        <v>120000</v>
      </c>
    </row>
    <row r="14" spans="1:16" x14ac:dyDescent="0.15">
      <c r="A14" s="10" t="s">
        <v>2</v>
      </c>
      <c r="B14" s="10">
        <v>204</v>
      </c>
      <c r="C14" s="10" t="s">
        <v>21</v>
      </c>
      <c r="D14" s="10" t="s">
        <v>21</v>
      </c>
      <c r="E14" s="6">
        <v>37695</v>
      </c>
      <c r="F14" s="7" t="str">
        <f t="shared" ca="1" si="0"/>
        <v>10年10ヶ月</v>
      </c>
      <c r="G14" s="8">
        <v>41348</v>
      </c>
      <c r="H14" s="8">
        <f t="shared" si="1"/>
        <v>42077</v>
      </c>
      <c r="I14" s="20">
        <v>24</v>
      </c>
      <c r="J14" s="9">
        <v>65000</v>
      </c>
      <c r="K14" s="9">
        <v>5000</v>
      </c>
      <c r="L14" s="10">
        <v>0</v>
      </c>
      <c r="M14" s="9"/>
      <c r="N14" s="11">
        <f t="shared" si="2"/>
        <v>70000</v>
      </c>
      <c r="O14" s="9">
        <f t="shared" si="3"/>
        <v>65000</v>
      </c>
      <c r="P14" s="9">
        <f t="shared" si="4"/>
        <v>130000</v>
      </c>
    </row>
    <row r="15" spans="1:16" x14ac:dyDescent="0.15">
      <c r="A15" s="10" t="s">
        <v>2</v>
      </c>
      <c r="B15" s="10">
        <v>205</v>
      </c>
      <c r="C15" s="12" t="s">
        <v>22</v>
      </c>
      <c r="D15" s="12" t="s">
        <v>22</v>
      </c>
      <c r="E15" s="6">
        <v>38066</v>
      </c>
      <c r="F15" s="7" t="str">
        <f t="shared" ca="1" si="0"/>
        <v>9年9ヶ月</v>
      </c>
      <c r="G15" s="8">
        <v>40988</v>
      </c>
      <c r="H15" s="8">
        <f t="shared" si="1"/>
        <v>41717</v>
      </c>
      <c r="I15" s="20">
        <v>24</v>
      </c>
      <c r="J15" s="9">
        <v>70000</v>
      </c>
      <c r="K15" s="9">
        <v>5000</v>
      </c>
      <c r="L15" s="10">
        <v>0</v>
      </c>
      <c r="M15" s="9"/>
      <c r="N15" s="11">
        <f t="shared" si="2"/>
        <v>75000</v>
      </c>
      <c r="O15" s="9">
        <f t="shared" si="3"/>
        <v>70000</v>
      </c>
      <c r="P15" s="9">
        <f t="shared" si="4"/>
        <v>140000</v>
      </c>
    </row>
    <row r="16" spans="1:16" x14ac:dyDescent="0.15">
      <c r="A16" s="10" t="s">
        <v>27</v>
      </c>
      <c r="B16" s="10">
        <v>101</v>
      </c>
      <c r="C16" s="10" t="s">
        <v>28</v>
      </c>
      <c r="D16" s="10" t="s">
        <v>28</v>
      </c>
      <c r="E16" s="6">
        <v>36526</v>
      </c>
      <c r="F16" s="7" t="str">
        <f t="shared" ca="1" si="0"/>
        <v>14年0ヶ月</v>
      </c>
      <c r="G16" s="8">
        <v>41640</v>
      </c>
      <c r="H16" s="8">
        <f t="shared" si="1"/>
        <v>42735</v>
      </c>
      <c r="I16" s="20">
        <v>36</v>
      </c>
      <c r="J16" s="9">
        <v>110000</v>
      </c>
      <c r="K16" s="9">
        <v>5000</v>
      </c>
      <c r="L16" s="10">
        <v>0</v>
      </c>
      <c r="M16" s="9">
        <v>10000</v>
      </c>
      <c r="N16" s="11">
        <f t="shared" si="2"/>
        <v>125000</v>
      </c>
      <c r="O16" s="9">
        <f>J16*1</f>
        <v>110000</v>
      </c>
      <c r="P16" s="9">
        <f>J16*2</f>
        <v>220000</v>
      </c>
    </row>
    <row r="17" spans="1:16" x14ac:dyDescent="0.15">
      <c r="A17" s="10" t="s">
        <v>27</v>
      </c>
      <c r="B17" s="10">
        <v>102</v>
      </c>
      <c r="C17" s="10" t="s">
        <v>29</v>
      </c>
      <c r="D17" s="10" t="s">
        <v>29</v>
      </c>
      <c r="E17" s="6">
        <v>36923</v>
      </c>
      <c r="F17" s="7" t="str">
        <f t="shared" ca="1" si="0"/>
        <v>12年11ヶ月</v>
      </c>
      <c r="G17" s="8">
        <v>41306</v>
      </c>
      <c r="H17" s="8">
        <f t="shared" si="1"/>
        <v>42400</v>
      </c>
      <c r="I17" s="20">
        <v>36</v>
      </c>
      <c r="J17" s="9">
        <v>115000</v>
      </c>
      <c r="K17" s="9">
        <v>5000</v>
      </c>
      <c r="L17" s="10">
        <v>0</v>
      </c>
      <c r="M17" s="9">
        <v>10000</v>
      </c>
      <c r="N17" s="11">
        <f t="shared" si="2"/>
        <v>130000</v>
      </c>
      <c r="O17" s="9">
        <f>J17*1</f>
        <v>115000</v>
      </c>
      <c r="P17" s="9">
        <f>J17*2</f>
        <v>230000</v>
      </c>
    </row>
    <row r="18" spans="1:16" x14ac:dyDescent="0.15">
      <c r="A18" s="10" t="s">
        <v>27</v>
      </c>
      <c r="B18" s="10">
        <v>201</v>
      </c>
      <c r="C18" s="10" t="s">
        <v>30</v>
      </c>
      <c r="D18" s="10" t="s">
        <v>30</v>
      </c>
      <c r="E18" s="6">
        <v>37325</v>
      </c>
      <c r="F18" s="7" t="str">
        <f t="shared" ca="1" si="0"/>
        <v>11年10ヶ月</v>
      </c>
      <c r="G18" s="8">
        <v>40978</v>
      </c>
      <c r="H18" s="8">
        <f t="shared" si="1"/>
        <v>42072</v>
      </c>
      <c r="I18" s="20">
        <v>36</v>
      </c>
      <c r="J18" s="9">
        <v>110000</v>
      </c>
      <c r="K18" s="9">
        <v>5000</v>
      </c>
      <c r="L18" s="10">
        <v>0</v>
      </c>
      <c r="M18" s="9">
        <v>10000</v>
      </c>
      <c r="N18" s="11">
        <f t="shared" si="2"/>
        <v>125000</v>
      </c>
      <c r="O18" s="9">
        <f>J18*1</f>
        <v>110000</v>
      </c>
      <c r="P18" s="9">
        <f>J18*2</f>
        <v>220000</v>
      </c>
    </row>
    <row r="19" spans="1:16" x14ac:dyDescent="0.15">
      <c r="A19" s="10" t="s">
        <v>27</v>
      </c>
      <c r="B19" s="10">
        <v>202</v>
      </c>
      <c r="C19" s="10" t="s">
        <v>31</v>
      </c>
      <c r="D19" s="10" t="s">
        <v>31</v>
      </c>
      <c r="E19" s="6">
        <v>37667</v>
      </c>
      <c r="F19" s="7" t="str">
        <f t="shared" ca="1" si="0"/>
        <v>10年11ヶ月</v>
      </c>
      <c r="G19" s="8">
        <v>41320</v>
      </c>
      <c r="H19" s="8">
        <f t="shared" si="1"/>
        <v>42414</v>
      </c>
      <c r="I19" s="20">
        <v>36</v>
      </c>
      <c r="J19" s="9">
        <v>115000</v>
      </c>
      <c r="K19" s="9">
        <v>5000</v>
      </c>
      <c r="L19" s="10">
        <v>0</v>
      </c>
      <c r="M19" s="9">
        <v>10000</v>
      </c>
      <c r="N19" s="11">
        <f t="shared" si="2"/>
        <v>130000</v>
      </c>
      <c r="O19" s="9">
        <f>J19*1</f>
        <v>115000</v>
      </c>
      <c r="P19" s="9">
        <f>J19*2</f>
        <v>230000</v>
      </c>
    </row>
    <row r="20" spans="1:16" x14ac:dyDescent="0.15">
      <c r="E20" s="1"/>
      <c r="G20" s="1"/>
    </row>
  </sheetData>
  <phoneticPr fontId="3"/>
  <conditionalFormatting sqref="H6:H19">
    <cfRule type="cellIs" dxfId="1" priority="1" operator="lessThan">
      <formula>$E$4+60</formula>
    </cfRule>
  </conditionalFormatting>
  <dataValidations count="1">
    <dataValidation imeMode="on" allowBlank="1" showInputMessage="1" showErrorMessage="1" sqref="C15:D15 B2"/>
  </dataValidations>
  <pageMargins left="0.7" right="0.7" top="0.75" bottom="0.75" header="0.3" footer="0.3"/>
  <pageSetup paperSize="9" scale="81" orientation="landscape" horizontalDpi="0" verticalDpi="0" r:id="rId1"/>
  <ignoredErrors>
    <ignoredError sqref="N6:N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zoomScale="70" zoomScaleNormal="70" workbookViewId="0">
      <selection activeCell="J24" sqref="J24"/>
    </sheetView>
  </sheetViews>
  <sheetFormatPr defaultRowHeight="13.5" x14ac:dyDescent="0.15"/>
  <cols>
    <col min="3" max="4" width="12.375" bestFit="1" customWidth="1"/>
    <col min="5" max="5" width="10.75" bestFit="1" customWidth="1"/>
    <col min="6" max="6" width="9.5" bestFit="1" customWidth="1"/>
    <col min="28" max="28" width="9.5" bestFit="1" customWidth="1"/>
  </cols>
  <sheetData>
    <row r="1" spans="1:28" x14ac:dyDescent="0.15">
      <c r="A1" s="10"/>
      <c r="B1" s="10"/>
      <c r="C1" s="10"/>
      <c r="D1" s="10"/>
      <c r="E1" s="21" t="s">
        <v>36</v>
      </c>
      <c r="F1" s="21"/>
      <c r="G1" s="21" t="s">
        <v>37</v>
      </c>
      <c r="H1" s="21"/>
      <c r="I1" s="21" t="s">
        <v>38</v>
      </c>
      <c r="J1" s="21"/>
      <c r="K1" s="21" t="s">
        <v>39</v>
      </c>
      <c r="L1" s="21"/>
      <c r="M1" s="21" t="s">
        <v>44</v>
      </c>
      <c r="N1" s="21"/>
      <c r="O1" s="21" t="s">
        <v>45</v>
      </c>
      <c r="P1" s="21"/>
      <c r="Q1" s="21" t="s">
        <v>46</v>
      </c>
      <c r="R1" s="21"/>
      <c r="S1" s="21" t="s">
        <v>47</v>
      </c>
      <c r="T1" s="21"/>
      <c r="U1" s="21" t="s">
        <v>48</v>
      </c>
      <c r="V1" s="21"/>
      <c r="W1" s="21" t="s">
        <v>49</v>
      </c>
      <c r="X1" s="21"/>
      <c r="Y1" s="21" t="s">
        <v>50</v>
      </c>
      <c r="Z1" s="21"/>
      <c r="AA1" s="21" t="s">
        <v>51</v>
      </c>
      <c r="AB1" s="21"/>
    </row>
    <row r="2" spans="1:28" x14ac:dyDescent="0.15">
      <c r="A2" s="10"/>
      <c r="B2" s="10"/>
      <c r="C2" s="10"/>
      <c r="D2" s="10"/>
      <c r="E2" s="13" t="s">
        <v>43</v>
      </c>
      <c r="F2" s="14">
        <v>41630</v>
      </c>
      <c r="G2" s="13" t="s">
        <v>43</v>
      </c>
      <c r="H2" s="14">
        <v>41669</v>
      </c>
      <c r="I2" s="13" t="s">
        <v>43</v>
      </c>
      <c r="J2" s="14">
        <v>41700</v>
      </c>
      <c r="K2" s="13" t="s">
        <v>43</v>
      </c>
      <c r="L2" s="14">
        <v>41730</v>
      </c>
      <c r="M2" s="13" t="s">
        <v>43</v>
      </c>
      <c r="N2" s="14">
        <v>41763</v>
      </c>
      <c r="O2" s="13" t="s">
        <v>43</v>
      </c>
      <c r="P2" s="14">
        <v>41788</v>
      </c>
      <c r="Q2" s="13" t="s">
        <v>43</v>
      </c>
      <c r="R2" s="14">
        <v>41821</v>
      </c>
      <c r="S2" s="13" t="s">
        <v>43</v>
      </c>
      <c r="T2" s="14">
        <v>41850</v>
      </c>
      <c r="U2" s="13" t="s">
        <v>43</v>
      </c>
      <c r="V2" s="14">
        <v>41882</v>
      </c>
      <c r="W2" s="13" t="s">
        <v>43</v>
      </c>
      <c r="X2" s="14">
        <v>41910</v>
      </c>
      <c r="Y2" s="13" t="s">
        <v>43</v>
      </c>
      <c r="Z2" s="14">
        <v>41944</v>
      </c>
      <c r="AA2" s="13" t="s">
        <v>43</v>
      </c>
      <c r="AB2" s="14">
        <v>41973</v>
      </c>
    </row>
    <row r="3" spans="1:28" x14ac:dyDescent="0.15">
      <c r="A3" s="10" t="s">
        <v>0</v>
      </c>
      <c r="B3" s="10" t="s">
        <v>1</v>
      </c>
      <c r="C3" s="10" t="s">
        <v>4</v>
      </c>
      <c r="D3" s="10" t="s">
        <v>5</v>
      </c>
      <c r="E3" s="10" t="s">
        <v>34</v>
      </c>
      <c r="F3" s="10" t="s">
        <v>35</v>
      </c>
      <c r="G3" s="10" t="s">
        <v>34</v>
      </c>
      <c r="H3" s="10" t="s">
        <v>35</v>
      </c>
      <c r="I3" s="10" t="s">
        <v>34</v>
      </c>
      <c r="J3" s="10" t="s">
        <v>35</v>
      </c>
      <c r="K3" s="10" t="s">
        <v>34</v>
      </c>
      <c r="L3" s="10" t="s">
        <v>35</v>
      </c>
      <c r="M3" s="10" t="s">
        <v>34</v>
      </c>
      <c r="N3" s="10" t="s">
        <v>35</v>
      </c>
      <c r="O3" s="10" t="s">
        <v>34</v>
      </c>
      <c r="P3" s="10" t="s">
        <v>35</v>
      </c>
      <c r="Q3" s="10" t="s">
        <v>34</v>
      </c>
      <c r="R3" s="10" t="s">
        <v>35</v>
      </c>
      <c r="S3" s="10" t="s">
        <v>34</v>
      </c>
      <c r="T3" s="10" t="s">
        <v>35</v>
      </c>
      <c r="U3" s="10" t="s">
        <v>34</v>
      </c>
      <c r="V3" s="10" t="s">
        <v>35</v>
      </c>
      <c r="W3" s="10" t="s">
        <v>34</v>
      </c>
      <c r="X3" s="10" t="s">
        <v>35</v>
      </c>
      <c r="Y3" s="10" t="s">
        <v>34</v>
      </c>
      <c r="Z3" s="10" t="s">
        <v>35</v>
      </c>
      <c r="AA3" s="10" t="s">
        <v>34</v>
      </c>
      <c r="AB3" s="10" t="s">
        <v>35</v>
      </c>
    </row>
    <row r="4" spans="1:28" x14ac:dyDescent="0.15">
      <c r="A4" s="10" t="str">
        <f>物件!A6</f>
        <v>ハイツ藤沢</v>
      </c>
      <c r="B4" s="10">
        <f>物件!B6</f>
        <v>101</v>
      </c>
      <c r="C4" s="10" t="str">
        <f>物件!C6</f>
        <v>角田　寛</v>
      </c>
      <c r="D4" s="10" t="str">
        <f>物件!D6</f>
        <v>角田　寛</v>
      </c>
      <c r="E4" s="15">
        <v>41629</v>
      </c>
      <c r="F4" s="9">
        <f>IF(E4="","",物件!$N6)</f>
        <v>63000</v>
      </c>
      <c r="G4" s="15">
        <v>41659</v>
      </c>
      <c r="H4" s="9">
        <f>IF(G4="","",物件!$N6)</f>
        <v>63000</v>
      </c>
      <c r="I4" s="15">
        <v>41699</v>
      </c>
      <c r="J4" s="9">
        <f>IF(I4="","",物件!$N6)</f>
        <v>63000</v>
      </c>
      <c r="K4" s="15">
        <v>41730</v>
      </c>
      <c r="L4" s="9">
        <f>IF(K4="","",物件!$N6)</f>
        <v>63000</v>
      </c>
      <c r="M4" s="15"/>
      <c r="N4" s="9" t="str">
        <f>IF(M4="","",物件!$N6)</f>
        <v/>
      </c>
      <c r="O4" s="15"/>
      <c r="P4" s="9" t="str">
        <f>IF(O4="","",物件!$N6)</f>
        <v/>
      </c>
      <c r="Q4" s="15"/>
      <c r="R4" s="9" t="str">
        <f>IF(Q4="","",物件!$N6)</f>
        <v/>
      </c>
      <c r="S4" s="15"/>
      <c r="T4" s="9" t="str">
        <f>IF(S4="","",物件!$N6)</f>
        <v/>
      </c>
      <c r="U4" s="15"/>
      <c r="V4" s="9" t="str">
        <f>IF(U4="","",物件!$N6)</f>
        <v/>
      </c>
      <c r="W4" s="15"/>
      <c r="X4" s="9" t="str">
        <f>IF(W4="","",物件!$N6)</f>
        <v/>
      </c>
      <c r="Y4" s="15"/>
      <c r="Z4" s="9" t="str">
        <f>IF(Y4="","",物件!$N6)</f>
        <v/>
      </c>
      <c r="AA4" s="15"/>
      <c r="AB4" s="9" t="str">
        <f>IF(AA4="","",物件!$N6)</f>
        <v/>
      </c>
    </row>
    <row r="5" spans="1:28" x14ac:dyDescent="0.15">
      <c r="A5" s="10" t="str">
        <f>物件!A7</f>
        <v>ハイツ藤沢</v>
      </c>
      <c r="B5" s="10">
        <f>物件!B7</f>
        <v>102</v>
      </c>
      <c r="C5" s="10" t="str">
        <f>物件!C7</f>
        <v>水落　八重子</v>
      </c>
      <c r="D5" s="10" t="str">
        <f>物件!D7</f>
        <v>水落　八重子</v>
      </c>
      <c r="E5" s="15">
        <v>41633</v>
      </c>
      <c r="F5" s="9">
        <f>IF(E5="","",物件!$N7)</f>
        <v>65000</v>
      </c>
      <c r="G5" s="15">
        <v>41649</v>
      </c>
      <c r="H5" s="9">
        <f>IF(G5="","",物件!$N7)</f>
        <v>65000</v>
      </c>
      <c r="I5" s="15">
        <v>41690</v>
      </c>
      <c r="J5" s="9">
        <f>IF(I5="","",物件!$N7)</f>
        <v>65000</v>
      </c>
      <c r="K5" s="15">
        <v>41728</v>
      </c>
      <c r="L5" s="9">
        <f>IF(K5="","",物件!$N7)</f>
        <v>65000</v>
      </c>
      <c r="M5" s="15"/>
      <c r="N5" s="9" t="str">
        <f>IF(M5="","",物件!$N7)</f>
        <v/>
      </c>
      <c r="O5" s="15"/>
      <c r="P5" s="9" t="str">
        <f>IF(O5="","",物件!$N7)</f>
        <v/>
      </c>
      <c r="Q5" s="15"/>
      <c r="R5" s="9" t="str">
        <f>IF(Q5="","",物件!$N7)</f>
        <v/>
      </c>
      <c r="S5" s="15"/>
      <c r="T5" s="9" t="str">
        <f>IF(S5="","",物件!$N7)</f>
        <v/>
      </c>
      <c r="U5" s="15"/>
      <c r="V5" s="9" t="str">
        <f>IF(U5="","",物件!$N7)</f>
        <v/>
      </c>
      <c r="W5" s="15"/>
      <c r="X5" s="9" t="str">
        <f>IF(W5="","",物件!$N7)</f>
        <v/>
      </c>
      <c r="Y5" s="15"/>
      <c r="Z5" s="9" t="str">
        <f>IF(Y5="","",物件!$N7)</f>
        <v/>
      </c>
      <c r="AA5" s="15"/>
      <c r="AB5" s="9" t="str">
        <f>IF(AA5="","",物件!$N7)</f>
        <v/>
      </c>
    </row>
    <row r="6" spans="1:28" x14ac:dyDescent="0.15">
      <c r="A6" s="10" t="str">
        <f>物件!A8</f>
        <v>ハイツ藤沢</v>
      </c>
      <c r="B6" s="10">
        <f>物件!B8</f>
        <v>103</v>
      </c>
      <c r="C6" s="10" t="str">
        <f>物件!C8</f>
        <v>森　恵子</v>
      </c>
      <c r="D6" s="10" t="str">
        <f>物件!D8</f>
        <v>森　恵子</v>
      </c>
      <c r="E6" s="15">
        <v>41628</v>
      </c>
      <c r="F6" s="9">
        <f>IF(E6="","",物件!$N8)</f>
        <v>78000</v>
      </c>
      <c r="G6" s="15">
        <v>41664</v>
      </c>
      <c r="H6" s="9">
        <f>IF(G6="","",物件!$N8)</f>
        <v>78000</v>
      </c>
      <c r="I6" s="15">
        <v>41695</v>
      </c>
      <c r="J6" s="9">
        <f>IF(I6="","",物件!$N8)</f>
        <v>78000</v>
      </c>
      <c r="K6" s="15">
        <v>41726</v>
      </c>
      <c r="L6" s="9">
        <f>IF(K6="","",物件!$N8)</f>
        <v>78000</v>
      </c>
      <c r="M6" s="15"/>
      <c r="N6" s="9" t="str">
        <f>IF(M6="","",物件!$N8)</f>
        <v/>
      </c>
      <c r="O6" s="15"/>
      <c r="P6" s="9" t="str">
        <f>IF(O6="","",物件!$N8)</f>
        <v/>
      </c>
      <c r="Q6" s="15"/>
      <c r="R6" s="9" t="str">
        <f>IF(Q6="","",物件!$N8)</f>
        <v/>
      </c>
      <c r="S6" s="15"/>
      <c r="T6" s="9" t="str">
        <f>IF(S6="","",物件!$N8)</f>
        <v/>
      </c>
      <c r="U6" s="15"/>
      <c r="V6" s="9" t="str">
        <f>IF(U6="","",物件!$N8)</f>
        <v/>
      </c>
      <c r="W6" s="15"/>
      <c r="X6" s="9" t="str">
        <f>IF(W6="","",物件!$N8)</f>
        <v/>
      </c>
      <c r="Y6" s="15"/>
      <c r="Z6" s="9" t="str">
        <f>IF(Y6="","",物件!$N8)</f>
        <v/>
      </c>
      <c r="AA6" s="15"/>
      <c r="AB6" s="9" t="str">
        <f>IF(AA6="","",物件!$N8)</f>
        <v/>
      </c>
    </row>
    <row r="7" spans="1:28" x14ac:dyDescent="0.15">
      <c r="A7" s="10" t="str">
        <f>物件!A9</f>
        <v>ハイツ藤沢</v>
      </c>
      <c r="B7" s="10">
        <f>物件!B9</f>
        <v>104</v>
      </c>
      <c r="C7" s="10" t="str">
        <f>物件!C9</f>
        <v>田中　すが子</v>
      </c>
      <c r="D7" s="10" t="str">
        <f>物件!D9</f>
        <v>田中　すが子</v>
      </c>
      <c r="E7" s="15">
        <v>41284</v>
      </c>
      <c r="F7" s="9">
        <f>IF(E7="","",物件!$N9)</f>
        <v>55000</v>
      </c>
      <c r="G7" s="15">
        <v>41667</v>
      </c>
      <c r="H7" s="9">
        <f>IF(G7="","",物件!$N9)</f>
        <v>55000</v>
      </c>
      <c r="I7" s="15">
        <v>41698</v>
      </c>
      <c r="J7" s="9">
        <f>IF(I7="","",物件!$N9)</f>
        <v>55000</v>
      </c>
      <c r="K7" s="15">
        <v>41730</v>
      </c>
      <c r="L7" s="9">
        <f>IF(K7="","",物件!$N9)</f>
        <v>55000</v>
      </c>
      <c r="M7" s="15"/>
      <c r="N7" s="9" t="str">
        <f>IF(M7="","",物件!$N9)</f>
        <v/>
      </c>
      <c r="O7" s="15"/>
      <c r="P7" s="9" t="str">
        <f>IF(O7="","",物件!$N9)</f>
        <v/>
      </c>
      <c r="Q7" s="15"/>
      <c r="R7" s="9" t="str">
        <f>IF(Q7="","",物件!$N9)</f>
        <v/>
      </c>
      <c r="S7" s="15"/>
      <c r="T7" s="9" t="str">
        <f>IF(S7="","",物件!$N9)</f>
        <v/>
      </c>
      <c r="U7" s="15"/>
      <c r="V7" s="9" t="str">
        <f>IF(U7="","",物件!$N9)</f>
        <v/>
      </c>
      <c r="W7" s="15"/>
      <c r="X7" s="9" t="str">
        <f>IF(W7="","",物件!$N9)</f>
        <v/>
      </c>
      <c r="Y7" s="15"/>
      <c r="Z7" s="9" t="str">
        <f>IF(Y7="","",物件!$N9)</f>
        <v/>
      </c>
      <c r="AA7" s="15"/>
      <c r="AB7" s="9" t="str">
        <f>IF(AA7="","",物件!$N9)</f>
        <v/>
      </c>
    </row>
    <row r="8" spans="1:28" x14ac:dyDescent="0.15">
      <c r="A8" s="10" t="str">
        <f>物件!A10</f>
        <v>ハイツ藤沢</v>
      </c>
      <c r="B8" s="10">
        <f>物件!B10</f>
        <v>105</v>
      </c>
      <c r="C8" s="10" t="str">
        <f>物件!C10</f>
        <v>中山　裕宣</v>
      </c>
      <c r="D8" s="10" t="str">
        <f>物件!D10</f>
        <v>中山　裕宣</v>
      </c>
      <c r="E8" s="15">
        <v>41281</v>
      </c>
      <c r="F8" s="9">
        <f>IF(E8="","",物件!$N10)</f>
        <v>65000</v>
      </c>
      <c r="G8" s="15">
        <v>41659</v>
      </c>
      <c r="H8" s="9">
        <f>IF(G8="","",物件!$N10)</f>
        <v>65000</v>
      </c>
      <c r="I8" s="15">
        <v>41698</v>
      </c>
      <c r="J8" s="9">
        <f>IF(I8="","",物件!$N10)</f>
        <v>65000</v>
      </c>
      <c r="K8" s="15">
        <v>41728</v>
      </c>
      <c r="L8" s="9">
        <f>IF(K8="","",物件!$N10)</f>
        <v>65000</v>
      </c>
      <c r="M8" s="15"/>
      <c r="N8" s="9" t="str">
        <f>IF(M8="","",物件!$N10)</f>
        <v/>
      </c>
      <c r="O8" s="15"/>
      <c r="P8" s="9" t="str">
        <f>IF(O8="","",物件!$N10)</f>
        <v/>
      </c>
      <c r="Q8" s="15"/>
      <c r="R8" s="9" t="str">
        <f>IF(Q8="","",物件!$N10)</f>
        <v/>
      </c>
      <c r="S8" s="15"/>
      <c r="T8" s="9" t="str">
        <f>IF(S8="","",物件!$N10)</f>
        <v/>
      </c>
      <c r="U8" s="15"/>
      <c r="V8" s="9" t="str">
        <f>IF(U8="","",物件!$N10)</f>
        <v/>
      </c>
      <c r="W8" s="15"/>
      <c r="X8" s="9" t="str">
        <f>IF(W8="","",物件!$N10)</f>
        <v/>
      </c>
      <c r="Y8" s="15"/>
      <c r="Z8" s="9" t="str">
        <f>IF(Y8="","",物件!$N10)</f>
        <v/>
      </c>
      <c r="AA8" s="15"/>
      <c r="AB8" s="9" t="str">
        <f>IF(AA8="","",物件!$N10)</f>
        <v/>
      </c>
    </row>
    <row r="9" spans="1:28" x14ac:dyDescent="0.15">
      <c r="A9" s="10" t="str">
        <f>物件!A11</f>
        <v>ハイツ藤沢</v>
      </c>
      <c r="B9" s="10">
        <f>物件!B11</f>
        <v>201</v>
      </c>
      <c r="C9" s="10" t="str">
        <f>物件!C11</f>
        <v>鈴木　陽子</v>
      </c>
      <c r="D9" s="10" t="str">
        <f>物件!D11</f>
        <v>鈴木　陽子</v>
      </c>
      <c r="E9" s="15">
        <v>41628</v>
      </c>
      <c r="F9" s="9">
        <f>IF(E9="","",物件!$N11)</f>
        <v>70000</v>
      </c>
      <c r="G9" s="15">
        <v>41649</v>
      </c>
      <c r="H9" s="9">
        <f>IF(G9="","",物件!$N11)</f>
        <v>70000</v>
      </c>
      <c r="I9" s="15">
        <v>41699</v>
      </c>
      <c r="J9" s="9">
        <f>IF(I9="","",物件!$N11)</f>
        <v>70000</v>
      </c>
      <c r="K9" s="15">
        <v>41731</v>
      </c>
      <c r="L9" s="9">
        <f>IF(K9="","",物件!$N11)</f>
        <v>70000</v>
      </c>
      <c r="M9" s="15"/>
      <c r="N9" s="9" t="str">
        <f>IF(M9="","",物件!$N11)</f>
        <v/>
      </c>
      <c r="O9" s="15"/>
      <c r="P9" s="9" t="str">
        <f>IF(O9="","",物件!$N11)</f>
        <v/>
      </c>
      <c r="Q9" s="15"/>
      <c r="R9" s="9" t="str">
        <f>IF(Q9="","",物件!$N11)</f>
        <v/>
      </c>
      <c r="S9" s="15"/>
      <c r="T9" s="9" t="str">
        <f>IF(S9="","",物件!$N11)</f>
        <v/>
      </c>
      <c r="U9" s="15"/>
      <c r="V9" s="9" t="str">
        <f>IF(U9="","",物件!$N11)</f>
        <v/>
      </c>
      <c r="W9" s="15"/>
      <c r="X9" s="9" t="str">
        <f>IF(W9="","",物件!$N11)</f>
        <v/>
      </c>
      <c r="Y9" s="15"/>
      <c r="Z9" s="9" t="str">
        <f>IF(Y9="","",物件!$N11)</f>
        <v/>
      </c>
      <c r="AA9" s="15"/>
      <c r="AB9" s="9" t="str">
        <f>IF(AA9="","",物件!$N11)</f>
        <v/>
      </c>
    </row>
    <row r="10" spans="1:28" x14ac:dyDescent="0.15">
      <c r="A10" s="10" t="str">
        <f>物件!A12</f>
        <v>ハイツ藤沢</v>
      </c>
      <c r="B10" s="10">
        <f>物件!B12</f>
        <v>202</v>
      </c>
      <c r="C10" s="10" t="str">
        <f>物件!C12</f>
        <v>木原　桂子</v>
      </c>
      <c r="D10" s="10" t="str">
        <f>物件!D12</f>
        <v>木原　桂子</v>
      </c>
      <c r="E10" s="15">
        <v>41628</v>
      </c>
      <c r="F10" s="9">
        <f>IF(E10="","",物件!$N12)</f>
        <v>63000</v>
      </c>
      <c r="G10" s="15">
        <v>41664</v>
      </c>
      <c r="H10" s="9">
        <f>IF(G10="","",物件!$N12)</f>
        <v>63000</v>
      </c>
      <c r="I10" s="15">
        <v>41699</v>
      </c>
      <c r="J10" s="9">
        <f>IF(I10="","",物件!$N12)</f>
        <v>63000</v>
      </c>
      <c r="K10" s="15">
        <v>41726</v>
      </c>
      <c r="L10" s="9">
        <f>IF(K10="","",物件!$N12)</f>
        <v>63000</v>
      </c>
      <c r="M10" s="15"/>
      <c r="N10" s="9" t="str">
        <f>IF(M10="","",物件!$N12)</f>
        <v/>
      </c>
      <c r="O10" s="15"/>
      <c r="P10" s="9" t="str">
        <f>IF(O10="","",物件!$N12)</f>
        <v/>
      </c>
      <c r="Q10" s="15"/>
      <c r="R10" s="9" t="str">
        <f>IF(Q10="","",物件!$N12)</f>
        <v/>
      </c>
      <c r="S10" s="15"/>
      <c r="T10" s="9" t="str">
        <f>IF(S10="","",物件!$N12)</f>
        <v/>
      </c>
      <c r="U10" s="15"/>
      <c r="V10" s="9" t="str">
        <f>IF(U10="","",物件!$N12)</f>
        <v/>
      </c>
      <c r="W10" s="15"/>
      <c r="X10" s="9" t="str">
        <f>IF(W10="","",物件!$N12)</f>
        <v/>
      </c>
      <c r="Y10" s="15"/>
      <c r="Z10" s="9" t="str">
        <f>IF(Y10="","",物件!$N12)</f>
        <v/>
      </c>
      <c r="AA10" s="15"/>
      <c r="AB10" s="9" t="str">
        <f>IF(AA10="","",物件!$N12)</f>
        <v/>
      </c>
    </row>
    <row r="11" spans="1:28" x14ac:dyDescent="0.15">
      <c r="A11" s="10" t="str">
        <f>物件!A13</f>
        <v>ハイツ藤沢</v>
      </c>
      <c r="B11" s="10">
        <f>物件!B13</f>
        <v>203</v>
      </c>
      <c r="C11" s="10" t="str">
        <f>物件!C13</f>
        <v>鶴小屋　町子</v>
      </c>
      <c r="D11" s="10" t="str">
        <f>物件!D13</f>
        <v>鶴小屋　町子</v>
      </c>
      <c r="E11" s="15">
        <v>41633</v>
      </c>
      <c r="F11" s="9">
        <f>IF(E11="","",物件!$N13)</f>
        <v>65000</v>
      </c>
      <c r="G11" s="15">
        <v>41667</v>
      </c>
      <c r="H11" s="9">
        <f>IF(G11="","",物件!$N13)</f>
        <v>65000</v>
      </c>
      <c r="I11" s="15">
        <v>41701</v>
      </c>
      <c r="J11" s="9">
        <f>IF(I11="","",物件!$N13)</f>
        <v>65000</v>
      </c>
      <c r="K11" s="15">
        <v>41728</v>
      </c>
      <c r="L11" s="9">
        <f>IF(K11="","",物件!$N13)</f>
        <v>65000</v>
      </c>
      <c r="M11" s="15"/>
      <c r="N11" s="9" t="str">
        <f>IF(M11="","",物件!$N13)</f>
        <v/>
      </c>
      <c r="O11" s="15"/>
      <c r="P11" s="9" t="str">
        <f>IF(O11="","",物件!$N13)</f>
        <v/>
      </c>
      <c r="Q11" s="15"/>
      <c r="R11" s="9" t="str">
        <f>IF(Q11="","",物件!$N13)</f>
        <v/>
      </c>
      <c r="S11" s="15"/>
      <c r="T11" s="9" t="str">
        <f>IF(S11="","",物件!$N13)</f>
        <v/>
      </c>
      <c r="U11" s="15"/>
      <c r="V11" s="9" t="str">
        <f>IF(U11="","",物件!$N13)</f>
        <v/>
      </c>
      <c r="W11" s="15"/>
      <c r="X11" s="9" t="str">
        <f>IF(W11="","",物件!$N13)</f>
        <v/>
      </c>
      <c r="Y11" s="15"/>
      <c r="Z11" s="9" t="str">
        <f>IF(Y11="","",物件!$N13)</f>
        <v/>
      </c>
      <c r="AA11" s="15"/>
      <c r="AB11" s="9" t="str">
        <f>IF(AA11="","",物件!$N13)</f>
        <v/>
      </c>
    </row>
    <row r="12" spans="1:28" x14ac:dyDescent="0.15">
      <c r="A12" s="10" t="str">
        <f>物件!A14</f>
        <v>ハイツ藤沢</v>
      </c>
      <c r="B12" s="10">
        <f>物件!B14</f>
        <v>204</v>
      </c>
      <c r="C12" s="10" t="str">
        <f>物件!C14</f>
        <v>中村　輝夫</v>
      </c>
      <c r="D12" s="10" t="str">
        <f>物件!D14</f>
        <v>中村　輝夫</v>
      </c>
      <c r="E12" s="15">
        <v>41628</v>
      </c>
      <c r="F12" s="9">
        <f>IF(E12="","",物件!$N14)</f>
        <v>70000</v>
      </c>
      <c r="G12" s="15">
        <v>41669</v>
      </c>
      <c r="H12" s="9">
        <f>IF(G12="","",物件!$N14)</f>
        <v>70000</v>
      </c>
      <c r="I12" s="15">
        <v>41697</v>
      </c>
      <c r="J12" s="9">
        <f>IF(I12="","",物件!$N14)</f>
        <v>70000</v>
      </c>
      <c r="K12" s="15">
        <v>41723</v>
      </c>
      <c r="L12" s="9">
        <f>IF(K12="","",物件!$N14)</f>
        <v>70000</v>
      </c>
      <c r="M12" s="15"/>
      <c r="N12" s="9" t="str">
        <f>IF(M12="","",物件!$N14)</f>
        <v/>
      </c>
      <c r="O12" s="15"/>
      <c r="P12" s="9" t="str">
        <f>IF(O12="","",物件!$N14)</f>
        <v/>
      </c>
      <c r="Q12" s="15"/>
      <c r="R12" s="9" t="str">
        <f>IF(Q12="","",物件!$N14)</f>
        <v/>
      </c>
      <c r="S12" s="15"/>
      <c r="T12" s="9" t="str">
        <f>IF(S12="","",物件!$N14)</f>
        <v/>
      </c>
      <c r="U12" s="15"/>
      <c r="V12" s="9" t="str">
        <f>IF(U12="","",物件!$N14)</f>
        <v/>
      </c>
      <c r="W12" s="15"/>
      <c r="X12" s="9" t="str">
        <f>IF(W12="","",物件!$N14)</f>
        <v/>
      </c>
      <c r="Y12" s="15"/>
      <c r="Z12" s="9" t="str">
        <f>IF(Y12="","",物件!$N14)</f>
        <v/>
      </c>
      <c r="AA12" s="15"/>
      <c r="AB12" s="9" t="str">
        <f>IF(AA12="","",物件!$N14)</f>
        <v/>
      </c>
    </row>
    <row r="13" spans="1:28" x14ac:dyDescent="0.15">
      <c r="A13" s="10" t="str">
        <f>物件!A15</f>
        <v>ハイツ藤沢</v>
      </c>
      <c r="B13" s="10">
        <f>物件!B15</f>
        <v>205</v>
      </c>
      <c r="C13" s="10" t="str">
        <f>物件!C15</f>
        <v>小林　俊和</v>
      </c>
      <c r="D13" s="10" t="str">
        <f>物件!D15</f>
        <v>小林　俊和</v>
      </c>
      <c r="E13" s="15">
        <v>41279</v>
      </c>
      <c r="F13" s="9">
        <f>IF(E13="","",物件!$N15)</f>
        <v>75000</v>
      </c>
      <c r="G13" s="15">
        <v>41671</v>
      </c>
      <c r="H13" s="9">
        <f>IF(G13="","",物件!$N15)</f>
        <v>75000</v>
      </c>
      <c r="I13" s="15">
        <v>41699</v>
      </c>
      <c r="J13" s="9">
        <f>IF(I13="","",物件!$N15)</f>
        <v>75000</v>
      </c>
      <c r="K13" s="15">
        <v>41734</v>
      </c>
      <c r="L13" s="9">
        <f>IF(K13="","",物件!$N15)</f>
        <v>75000</v>
      </c>
      <c r="M13" s="15"/>
      <c r="N13" s="9" t="str">
        <f>IF(M13="","",物件!$N15)</f>
        <v/>
      </c>
      <c r="O13" s="15"/>
      <c r="P13" s="9" t="str">
        <f>IF(O13="","",物件!$N15)</f>
        <v/>
      </c>
      <c r="Q13" s="15"/>
      <c r="R13" s="9" t="str">
        <f>IF(Q13="","",物件!$N15)</f>
        <v/>
      </c>
      <c r="S13" s="15"/>
      <c r="T13" s="9" t="str">
        <f>IF(S13="","",物件!$N15)</f>
        <v/>
      </c>
      <c r="U13" s="15"/>
      <c r="V13" s="9" t="str">
        <f>IF(U13="","",物件!$N15)</f>
        <v/>
      </c>
      <c r="W13" s="15"/>
      <c r="X13" s="9" t="str">
        <f>IF(W13="","",物件!$N15)</f>
        <v/>
      </c>
      <c r="Y13" s="15"/>
      <c r="Z13" s="9" t="str">
        <f>IF(Y13="","",物件!$N15)</f>
        <v/>
      </c>
      <c r="AA13" s="15"/>
      <c r="AB13" s="9" t="str">
        <f>IF(AA13="","",物件!$N15)</f>
        <v/>
      </c>
    </row>
    <row r="14" spans="1:28" x14ac:dyDescent="0.15">
      <c r="A14" s="10" t="str">
        <f>物件!A16</f>
        <v>コーポ川名</v>
      </c>
      <c r="B14" s="10">
        <f>物件!B16</f>
        <v>101</v>
      </c>
      <c r="C14" s="10" t="str">
        <f>物件!C16</f>
        <v>小泉　悠次郎</v>
      </c>
      <c r="D14" s="10" t="str">
        <f>物件!D16</f>
        <v>小泉　悠次郎</v>
      </c>
      <c r="E14" s="15">
        <v>41633</v>
      </c>
      <c r="F14" s="9">
        <f>IF(E14="","",物件!$N16)</f>
        <v>125000</v>
      </c>
      <c r="G14" s="15">
        <v>41669</v>
      </c>
      <c r="H14" s="9">
        <f>IF(G14="","",物件!$N16)</f>
        <v>125000</v>
      </c>
      <c r="I14" s="15">
        <v>41702</v>
      </c>
      <c r="J14" s="9">
        <f>IF(I14="","",物件!$N16)</f>
        <v>125000</v>
      </c>
      <c r="K14" s="15">
        <v>41728</v>
      </c>
      <c r="L14" s="9">
        <f>IF(K14="","",物件!$N16)</f>
        <v>125000</v>
      </c>
      <c r="M14" s="15"/>
      <c r="N14" s="9" t="str">
        <f>IF(M14="","",物件!$N16)</f>
        <v/>
      </c>
      <c r="O14" s="15"/>
      <c r="P14" s="9" t="str">
        <f>IF(O14="","",物件!$N16)</f>
        <v/>
      </c>
      <c r="Q14" s="15"/>
      <c r="R14" s="9" t="str">
        <f>IF(Q14="","",物件!$N16)</f>
        <v/>
      </c>
      <c r="S14" s="15"/>
      <c r="T14" s="9" t="str">
        <f>IF(S14="","",物件!$N16)</f>
        <v/>
      </c>
      <c r="U14" s="15"/>
      <c r="V14" s="9" t="str">
        <f>IF(U14="","",物件!$N16)</f>
        <v/>
      </c>
      <c r="W14" s="15"/>
      <c r="X14" s="9" t="str">
        <f>IF(W14="","",物件!$N16)</f>
        <v/>
      </c>
      <c r="Y14" s="15"/>
      <c r="Z14" s="9" t="str">
        <f>IF(Y14="","",物件!$N16)</f>
        <v/>
      </c>
      <c r="AA14" s="15"/>
      <c r="AB14" s="9" t="str">
        <f>IF(AA14="","",物件!$N16)</f>
        <v/>
      </c>
    </row>
    <row r="15" spans="1:28" x14ac:dyDescent="0.15">
      <c r="A15" s="10" t="str">
        <f>物件!A17</f>
        <v>コーポ川名</v>
      </c>
      <c r="B15" s="10">
        <f>物件!B17</f>
        <v>102</v>
      </c>
      <c r="C15" s="10" t="str">
        <f>物件!C17</f>
        <v>水口　泰吉</v>
      </c>
      <c r="D15" s="10" t="str">
        <f>物件!D17</f>
        <v>水口　泰吉</v>
      </c>
      <c r="E15" s="15">
        <v>41628</v>
      </c>
      <c r="F15" s="9">
        <f>IF(E15="","",物件!$N17)</f>
        <v>130000</v>
      </c>
      <c r="G15" s="15">
        <v>41671</v>
      </c>
      <c r="H15" s="9">
        <f>IF(G15="","",物件!$N17)</f>
        <v>130000</v>
      </c>
      <c r="I15" s="15">
        <v>41698</v>
      </c>
      <c r="J15" s="9">
        <f>IF(I15="","",物件!$N17)</f>
        <v>130000</v>
      </c>
      <c r="K15" s="15"/>
      <c r="L15" s="9" t="str">
        <f>IF(K15="","",物件!$N17)</f>
        <v/>
      </c>
      <c r="M15" s="15"/>
      <c r="N15" s="9" t="str">
        <f>IF(M15="","",物件!$N17)</f>
        <v/>
      </c>
      <c r="O15" s="15"/>
      <c r="P15" s="9" t="str">
        <f>IF(O15="","",物件!$N17)</f>
        <v/>
      </c>
      <c r="Q15" s="15"/>
      <c r="R15" s="9" t="str">
        <f>IF(Q15="","",物件!$N17)</f>
        <v/>
      </c>
      <c r="S15" s="15"/>
      <c r="T15" s="9" t="str">
        <f>IF(S15="","",物件!$N17)</f>
        <v/>
      </c>
      <c r="U15" s="15"/>
      <c r="V15" s="9" t="str">
        <f>IF(U15="","",物件!$N17)</f>
        <v/>
      </c>
      <c r="W15" s="15"/>
      <c r="X15" s="9" t="str">
        <f>IF(W15="","",物件!$N17)</f>
        <v/>
      </c>
      <c r="Y15" s="15"/>
      <c r="Z15" s="9" t="str">
        <f>IF(Y15="","",物件!$N17)</f>
        <v/>
      </c>
      <c r="AA15" s="15"/>
      <c r="AB15" s="9" t="str">
        <f>IF(AA15="","",物件!$N17)</f>
        <v/>
      </c>
    </row>
    <row r="16" spans="1:28" x14ac:dyDescent="0.15">
      <c r="A16" s="10" t="str">
        <f>物件!A18</f>
        <v>コーポ川名</v>
      </c>
      <c r="B16" s="10">
        <f>物件!B18</f>
        <v>201</v>
      </c>
      <c r="C16" s="10" t="str">
        <f>物件!C18</f>
        <v>清原　正勝</v>
      </c>
      <c r="D16" s="10" t="str">
        <f>物件!D18</f>
        <v>清原　正勝</v>
      </c>
      <c r="E16" s="15">
        <v>41628</v>
      </c>
      <c r="F16" s="9">
        <f>IF(E16="","",物件!$N18)</f>
        <v>125000</v>
      </c>
      <c r="G16" s="15">
        <v>41669</v>
      </c>
      <c r="H16" s="9">
        <f>IF(G16="","",物件!$N18)</f>
        <v>125000</v>
      </c>
      <c r="I16" s="15">
        <v>41708</v>
      </c>
      <c r="J16" s="9">
        <f>IF(I16="","",物件!$N18)</f>
        <v>125000</v>
      </c>
      <c r="K16" s="15"/>
      <c r="L16" s="9" t="str">
        <f>IF(K16="","",物件!$N18)</f>
        <v/>
      </c>
      <c r="M16" s="15"/>
      <c r="N16" s="9" t="str">
        <f>IF(M16="","",物件!$N18)</f>
        <v/>
      </c>
      <c r="O16" s="15"/>
      <c r="P16" s="9" t="str">
        <f>IF(O16="","",物件!$N18)</f>
        <v/>
      </c>
      <c r="Q16" s="15"/>
      <c r="R16" s="9" t="str">
        <f>IF(Q16="","",物件!$N18)</f>
        <v/>
      </c>
      <c r="S16" s="15"/>
      <c r="T16" s="9" t="str">
        <f>IF(S16="","",物件!$N18)</f>
        <v/>
      </c>
      <c r="U16" s="15"/>
      <c r="V16" s="9" t="str">
        <f>IF(U16="","",物件!$N18)</f>
        <v/>
      </c>
      <c r="W16" s="15"/>
      <c r="X16" s="9" t="str">
        <f>IF(W16="","",物件!$N18)</f>
        <v/>
      </c>
      <c r="Y16" s="15"/>
      <c r="Z16" s="9" t="str">
        <f>IF(Y16="","",物件!$N18)</f>
        <v/>
      </c>
      <c r="AA16" s="15"/>
      <c r="AB16" s="9" t="str">
        <f>IF(AA16="","",物件!$N18)</f>
        <v/>
      </c>
    </row>
    <row r="17" spans="1:28" x14ac:dyDescent="0.15">
      <c r="A17" s="10" t="str">
        <f>物件!A19</f>
        <v>コーポ川名</v>
      </c>
      <c r="B17" s="10">
        <f>物件!B19</f>
        <v>202</v>
      </c>
      <c r="C17" s="10" t="str">
        <f>物件!C19</f>
        <v>井上　斌</v>
      </c>
      <c r="D17" s="10" t="str">
        <f>物件!D19</f>
        <v>井上　斌</v>
      </c>
      <c r="E17" s="15">
        <v>41633</v>
      </c>
      <c r="F17" s="9">
        <f>IF(E17="","",物件!$N19)</f>
        <v>130000</v>
      </c>
      <c r="G17" s="15">
        <v>41668</v>
      </c>
      <c r="H17" s="9">
        <f>IF(G17="","",物件!$N19)</f>
        <v>130000</v>
      </c>
      <c r="I17" s="15">
        <v>41697</v>
      </c>
      <c r="J17" s="9">
        <f>IF(I17="","",物件!$N19)</f>
        <v>130000</v>
      </c>
      <c r="K17" s="15"/>
      <c r="L17" s="9" t="str">
        <f>IF(K17="","",物件!$N19)</f>
        <v/>
      </c>
      <c r="M17" s="15"/>
      <c r="N17" s="9" t="str">
        <f>IF(M17="","",物件!$N19)</f>
        <v/>
      </c>
      <c r="O17" s="15"/>
      <c r="P17" s="9" t="str">
        <f>IF(O17="","",物件!$N19)</f>
        <v/>
      </c>
      <c r="Q17" s="15"/>
      <c r="R17" s="9" t="str">
        <f>IF(Q17="","",物件!$N19)</f>
        <v/>
      </c>
      <c r="S17" s="15"/>
      <c r="T17" s="9" t="str">
        <f>IF(S17="","",物件!$N19)</f>
        <v/>
      </c>
      <c r="U17" s="15"/>
      <c r="V17" s="9" t="str">
        <f>IF(U17="","",物件!$N19)</f>
        <v/>
      </c>
      <c r="W17" s="15"/>
      <c r="X17" s="9" t="str">
        <f>IF(W17="","",物件!$N19)</f>
        <v/>
      </c>
      <c r="Y17" s="15"/>
      <c r="Z17" s="9" t="str">
        <f>IF(Y17="","",物件!$N19)</f>
        <v/>
      </c>
      <c r="AA17" s="15"/>
      <c r="AB17" s="9" t="str">
        <f>IF(AA17="","",物件!$N19)</f>
        <v/>
      </c>
    </row>
    <row r="18" spans="1:28" x14ac:dyDescent="0.15">
      <c r="E18" s="2"/>
    </row>
  </sheetData>
  <mergeCells count="12">
    <mergeCell ref="E1:F1"/>
    <mergeCell ref="G1:H1"/>
    <mergeCell ref="I1:J1"/>
    <mergeCell ref="K1:L1"/>
    <mergeCell ref="M1:N1"/>
    <mergeCell ref="Y1:Z1"/>
    <mergeCell ref="AA1:AB1"/>
    <mergeCell ref="O1:P1"/>
    <mergeCell ref="Q1:R1"/>
    <mergeCell ref="S1:T1"/>
    <mergeCell ref="U1:V1"/>
    <mergeCell ref="W1:X1"/>
  </mergeCells>
  <phoneticPr fontId="3"/>
  <conditionalFormatting sqref="E4:E17 G4:G17 I4:I17 K4:K17 M4:M17 O4:O17 Q4:Q17 S4:S17 U4:U17 W4:W17 Y4:Y17 AA4:AA17">
    <cfRule type="cellIs" dxfId="0" priority="1" operator="greaterThan">
      <formula>F$2</formula>
    </cfRule>
  </conditionalFormatting>
  <pageMargins left="0.7" right="0.7" top="0.75" bottom="0.75" header="0.3" footer="0.3"/>
  <pageSetup paperSize="9" scale="9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="60" zoomScaleNormal="70" workbookViewId="0"/>
  </sheetViews>
  <sheetFormatPr defaultRowHeight="13.5" x14ac:dyDescent="0.15"/>
  <cols>
    <col min="1" max="1" width="10.25" bestFit="1" customWidth="1"/>
    <col min="3" max="4" width="12.375" bestFit="1" customWidth="1"/>
    <col min="5" max="5" width="9.5" customWidth="1"/>
    <col min="6" max="6" width="11" customWidth="1"/>
    <col min="7" max="7" width="9" customWidth="1"/>
    <col min="8" max="8" width="11" customWidth="1"/>
    <col min="9" max="28" width="9" customWidth="1"/>
  </cols>
  <sheetData>
    <row r="1" spans="1:28" ht="17.25" x14ac:dyDescent="0.15">
      <c r="A1" s="18" t="s">
        <v>72</v>
      </c>
      <c r="B1" s="19"/>
      <c r="C1" s="19"/>
      <c r="D1" s="19"/>
      <c r="E1" s="19"/>
      <c r="F1" s="19"/>
    </row>
    <row r="4" spans="1:28" x14ac:dyDescent="0.15">
      <c r="A4" s="16" t="str">
        <f>物件!B1</f>
        <v>古川　茂</v>
      </c>
      <c r="B4" s="16" t="s">
        <v>58</v>
      </c>
    </row>
    <row r="6" spans="1:28" ht="19.5" customHeight="1" x14ac:dyDescent="0.15">
      <c r="E6" s="17" t="s">
        <v>59</v>
      </c>
      <c r="F6" s="17"/>
      <c r="G6" s="17" t="s">
        <v>60</v>
      </c>
      <c r="H6" s="17"/>
      <c r="I6" s="17" t="s">
        <v>61</v>
      </c>
      <c r="J6" s="17"/>
      <c r="K6" s="17" t="s">
        <v>62</v>
      </c>
      <c r="L6" s="17"/>
      <c r="M6" s="17" t="s">
        <v>63</v>
      </c>
      <c r="N6" s="17"/>
      <c r="O6" s="17" t="s">
        <v>64</v>
      </c>
      <c r="P6" s="17"/>
      <c r="Q6" s="17" t="s">
        <v>65</v>
      </c>
      <c r="R6" s="17"/>
      <c r="S6" s="17" t="s">
        <v>66</v>
      </c>
      <c r="T6" s="17"/>
      <c r="U6" s="17" t="s">
        <v>67</v>
      </c>
      <c r="V6" s="17"/>
      <c r="W6" s="17" t="s">
        <v>68</v>
      </c>
      <c r="X6" s="17"/>
      <c r="Y6" s="17" t="s">
        <v>69</v>
      </c>
      <c r="Z6" s="17"/>
      <c r="AA6" s="17" t="s">
        <v>70</v>
      </c>
      <c r="AB6" s="17"/>
    </row>
    <row r="7" spans="1:28" x14ac:dyDescent="0.15">
      <c r="D7" t="s">
        <v>42</v>
      </c>
      <c r="E7" s="3">
        <f>入金管理一覧!F2</f>
        <v>41630</v>
      </c>
      <c r="F7" t="s">
        <v>42</v>
      </c>
      <c r="G7" s="3">
        <f>入金管理一覧!H2</f>
        <v>41669</v>
      </c>
      <c r="H7" t="s">
        <v>42</v>
      </c>
      <c r="I7" s="3">
        <f>入金管理一覧!J2</f>
        <v>41700</v>
      </c>
      <c r="J7" t="s">
        <v>42</v>
      </c>
      <c r="K7" s="3">
        <f>入金管理一覧!L2</f>
        <v>41730</v>
      </c>
      <c r="L7" t="s">
        <v>42</v>
      </c>
      <c r="M7" s="3">
        <f>入金管理一覧!N2</f>
        <v>41763</v>
      </c>
      <c r="N7" t="s">
        <v>42</v>
      </c>
      <c r="O7" s="3">
        <f>入金管理一覧!P2</f>
        <v>41788</v>
      </c>
      <c r="P7" t="s">
        <v>42</v>
      </c>
      <c r="Q7" s="3">
        <f>入金管理一覧!R2</f>
        <v>41821</v>
      </c>
      <c r="R7" t="s">
        <v>42</v>
      </c>
      <c r="S7" s="3">
        <f>入金管理一覧!T2</f>
        <v>41850</v>
      </c>
      <c r="T7" t="s">
        <v>42</v>
      </c>
      <c r="U7" s="3">
        <f>入金管理一覧!V2</f>
        <v>41882</v>
      </c>
      <c r="V7" t="s">
        <v>42</v>
      </c>
      <c r="W7" s="3">
        <f>入金管理一覧!X2</f>
        <v>41910</v>
      </c>
      <c r="X7" t="s">
        <v>42</v>
      </c>
      <c r="Y7" s="3">
        <f>入金管理一覧!Z2</f>
        <v>41944</v>
      </c>
      <c r="Z7" t="s">
        <v>42</v>
      </c>
      <c r="AA7" s="3">
        <f>入金管理一覧!AB2</f>
        <v>41973</v>
      </c>
      <c r="AB7" t="s">
        <v>42</v>
      </c>
    </row>
    <row r="8" spans="1:28" x14ac:dyDescent="0.15">
      <c r="A8" s="10" t="s">
        <v>0</v>
      </c>
      <c r="B8" s="10" t="s">
        <v>1</v>
      </c>
      <c r="C8" s="10" t="s">
        <v>4</v>
      </c>
      <c r="D8" s="10" t="s">
        <v>5</v>
      </c>
      <c r="E8" s="10" t="s">
        <v>35</v>
      </c>
      <c r="F8" s="10" t="s">
        <v>52</v>
      </c>
      <c r="G8" s="10" t="s">
        <v>35</v>
      </c>
      <c r="H8" s="10" t="s">
        <v>52</v>
      </c>
      <c r="I8" s="10" t="s">
        <v>35</v>
      </c>
      <c r="J8" s="10" t="s">
        <v>52</v>
      </c>
      <c r="K8" s="10" t="s">
        <v>35</v>
      </c>
      <c r="L8" s="10" t="s">
        <v>52</v>
      </c>
      <c r="M8" s="10" t="s">
        <v>35</v>
      </c>
      <c r="N8" s="10" t="s">
        <v>52</v>
      </c>
      <c r="O8" s="10" t="s">
        <v>35</v>
      </c>
      <c r="P8" s="10" t="s">
        <v>52</v>
      </c>
      <c r="Q8" s="10" t="s">
        <v>35</v>
      </c>
      <c r="R8" s="10" t="s">
        <v>52</v>
      </c>
      <c r="S8" s="10" t="s">
        <v>35</v>
      </c>
      <c r="T8" s="10" t="s">
        <v>52</v>
      </c>
      <c r="U8" s="10" t="s">
        <v>35</v>
      </c>
      <c r="V8" s="10" t="s">
        <v>52</v>
      </c>
      <c r="W8" s="10" t="s">
        <v>35</v>
      </c>
      <c r="X8" s="10" t="s">
        <v>52</v>
      </c>
      <c r="Y8" s="10" t="s">
        <v>35</v>
      </c>
      <c r="Z8" s="10" t="s">
        <v>52</v>
      </c>
      <c r="AA8" s="10" t="s">
        <v>35</v>
      </c>
      <c r="AB8" s="10" t="s">
        <v>52</v>
      </c>
    </row>
    <row r="9" spans="1:28" x14ac:dyDescent="0.15">
      <c r="A9" s="10" t="str">
        <f>物件!A6</f>
        <v>ハイツ藤沢</v>
      </c>
      <c r="B9" s="10">
        <f>物件!B6</f>
        <v>101</v>
      </c>
      <c r="C9" s="10" t="str">
        <f>物件!C6</f>
        <v>角田　寛</v>
      </c>
      <c r="D9" s="10" t="str">
        <f>物件!D6</f>
        <v>角田　寛</v>
      </c>
      <c r="E9" s="9">
        <f>IF(OR(入金管理一覧!E4&gt;入金管理一覧!F$2,入金管理一覧!E4=""),"",入金管理一覧!F4)</f>
        <v>63000</v>
      </c>
      <c r="F9" s="9"/>
      <c r="G9" s="9">
        <f>IF(OR(入金管理一覧!G4&gt;入金管理一覧!H$2,入金管理一覧!G4=""),"",入金管理一覧!H4)</f>
        <v>63000</v>
      </c>
      <c r="H9" s="9"/>
      <c r="I9" s="9">
        <f>IF(OR(入金管理一覧!I4&gt;入金管理一覧!J$2,入金管理一覧!I4=""),"",入金管理一覧!J4)</f>
        <v>63000</v>
      </c>
      <c r="J9" s="9"/>
      <c r="K9" s="9">
        <f>IF(OR(入金管理一覧!K4&gt;入金管理一覧!L$2,入金管理一覧!K4=""),"",入金管理一覧!L4)</f>
        <v>63000</v>
      </c>
      <c r="L9" s="9"/>
      <c r="M9" s="9" t="str">
        <f>IF(OR(入金管理一覧!M4&gt;入金管理一覧!N$2,入金管理一覧!M4=""),"",入金管理一覧!N4)</f>
        <v/>
      </c>
      <c r="N9" s="9"/>
      <c r="O9" s="9" t="str">
        <f>IF(OR(入金管理一覧!O4&gt;入金管理一覧!P$2,入金管理一覧!O4=""),"",入金管理一覧!P4)</f>
        <v/>
      </c>
      <c r="P9" s="9"/>
      <c r="Q9" s="9" t="str">
        <f>IF(OR(入金管理一覧!Q4&gt;入金管理一覧!R$2,入金管理一覧!Q4=""),"",入金管理一覧!R4)</f>
        <v/>
      </c>
      <c r="R9" s="9"/>
      <c r="S9" s="9" t="str">
        <f>IF(OR(入金管理一覧!S4&gt;入金管理一覧!T$2,入金管理一覧!S4=""),"",入金管理一覧!T4)</f>
        <v/>
      </c>
      <c r="T9" s="9"/>
      <c r="U9" s="9" t="str">
        <f>IF(OR(入金管理一覧!U4&gt;入金管理一覧!V$2,入金管理一覧!U4=""),"",入金管理一覧!V4)</f>
        <v/>
      </c>
      <c r="V9" s="9"/>
      <c r="W9" s="9" t="str">
        <f>IF(OR(入金管理一覧!W4&gt;入金管理一覧!X$2,入金管理一覧!W4=""),"",入金管理一覧!X4)</f>
        <v/>
      </c>
      <c r="X9" s="9"/>
      <c r="Y9" s="9" t="str">
        <f>IF(OR(入金管理一覧!Y4&gt;入金管理一覧!Z$2,入金管理一覧!Y4=""),"",入金管理一覧!Z4)</f>
        <v/>
      </c>
      <c r="Z9" s="9"/>
      <c r="AA9" s="9" t="str">
        <f>IF(OR(入金管理一覧!AA4&gt;入金管理一覧!AB$2,入金管理一覧!AA4=""),"",入金管理一覧!AB4)</f>
        <v/>
      </c>
      <c r="AB9" s="9"/>
    </row>
    <row r="10" spans="1:28" x14ac:dyDescent="0.15">
      <c r="A10" s="10" t="str">
        <f>物件!A7</f>
        <v>ハイツ藤沢</v>
      </c>
      <c r="B10" s="10">
        <f>物件!B7</f>
        <v>102</v>
      </c>
      <c r="C10" s="10" t="str">
        <f>物件!C7</f>
        <v>水落　八重子</v>
      </c>
      <c r="D10" s="10" t="str">
        <f>物件!D7</f>
        <v>水落　八重子</v>
      </c>
      <c r="E10" s="9" t="str">
        <f>IF(OR(入金管理一覧!E5&gt;入金管理一覧!F$2,入金管理一覧!E5=""),"",入金管理一覧!F5)</f>
        <v/>
      </c>
      <c r="F10" s="9"/>
      <c r="G10" s="9">
        <f>IF(OR(入金管理一覧!G5&gt;入金管理一覧!H$2,入金管理一覧!G5=""),"",入金管理一覧!H5)</f>
        <v>65000</v>
      </c>
      <c r="H10" s="9"/>
      <c r="I10" s="9">
        <f>IF(OR(入金管理一覧!I5&gt;入金管理一覧!J$2,入金管理一覧!I5=""),"",入金管理一覧!J5)</f>
        <v>65000</v>
      </c>
      <c r="J10" s="9"/>
      <c r="K10" s="9">
        <f>IF(OR(入金管理一覧!K5&gt;入金管理一覧!L$2,入金管理一覧!K5=""),"",入金管理一覧!L5)</f>
        <v>65000</v>
      </c>
      <c r="L10" s="9"/>
      <c r="M10" s="9" t="str">
        <f>IF(OR(入金管理一覧!M5&gt;入金管理一覧!N$2,入金管理一覧!M5=""),"",入金管理一覧!N5)</f>
        <v/>
      </c>
      <c r="N10" s="9"/>
      <c r="O10" s="9" t="str">
        <f>IF(OR(入金管理一覧!O5&gt;入金管理一覧!P$2,入金管理一覧!O5=""),"",入金管理一覧!P5)</f>
        <v/>
      </c>
      <c r="P10" s="9"/>
      <c r="Q10" s="9" t="str">
        <f>IF(OR(入金管理一覧!Q5&gt;入金管理一覧!R$2,入金管理一覧!Q5=""),"",入金管理一覧!R5)</f>
        <v/>
      </c>
      <c r="R10" s="9"/>
      <c r="S10" s="9" t="str">
        <f>IF(OR(入金管理一覧!S5&gt;入金管理一覧!T$2,入金管理一覧!S5=""),"",入金管理一覧!T5)</f>
        <v/>
      </c>
      <c r="T10" s="9"/>
      <c r="U10" s="9" t="str">
        <f>IF(OR(入金管理一覧!U5&gt;入金管理一覧!V$2,入金管理一覧!U5=""),"",入金管理一覧!V5)</f>
        <v/>
      </c>
      <c r="V10" s="9"/>
      <c r="W10" s="9" t="str">
        <f>IF(OR(入金管理一覧!W5&gt;入金管理一覧!X$2,入金管理一覧!W5=""),"",入金管理一覧!X5)</f>
        <v/>
      </c>
      <c r="X10" s="9"/>
      <c r="Y10" s="9" t="str">
        <f>IF(OR(入金管理一覧!Y5&gt;入金管理一覧!Z$2,入金管理一覧!Y5=""),"",入金管理一覧!Z5)</f>
        <v/>
      </c>
      <c r="Z10" s="9"/>
      <c r="AA10" s="9" t="str">
        <f>IF(OR(入金管理一覧!AA5&gt;入金管理一覧!AB$2,入金管理一覧!AA5=""),"",入金管理一覧!AB5)</f>
        <v/>
      </c>
      <c r="AB10" s="9"/>
    </row>
    <row r="11" spans="1:28" x14ac:dyDescent="0.15">
      <c r="A11" s="10" t="str">
        <f>物件!A8</f>
        <v>ハイツ藤沢</v>
      </c>
      <c r="B11" s="10">
        <f>物件!B8</f>
        <v>103</v>
      </c>
      <c r="C11" s="10" t="str">
        <f>物件!C8</f>
        <v>森　恵子</v>
      </c>
      <c r="D11" s="10" t="str">
        <f>物件!D8</f>
        <v>森　恵子</v>
      </c>
      <c r="E11" s="9">
        <f>IF(OR(入金管理一覧!E6&gt;入金管理一覧!F$2,入金管理一覧!E6=""),"",入金管理一覧!F6)</f>
        <v>78000</v>
      </c>
      <c r="F11" s="9"/>
      <c r="G11" s="9">
        <f>IF(OR(入金管理一覧!G6&gt;入金管理一覧!H$2,入金管理一覧!G6=""),"",入金管理一覧!H6)</f>
        <v>78000</v>
      </c>
      <c r="H11" s="9"/>
      <c r="I11" s="9">
        <f>IF(OR(入金管理一覧!I6&gt;入金管理一覧!J$2,入金管理一覧!I6=""),"",入金管理一覧!J6)</f>
        <v>78000</v>
      </c>
      <c r="J11" s="9"/>
      <c r="K11" s="9">
        <f>IF(OR(入金管理一覧!K6&gt;入金管理一覧!L$2,入金管理一覧!K6=""),"",入金管理一覧!L6)</f>
        <v>78000</v>
      </c>
      <c r="L11" s="9"/>
      <c r="M11" s="9" t="str">
        <f>IF(OR(入金管理一覧!M6&gt;入金管理一覧!N$2,入金管理一覧!M6=""),"",入金管理一覧!N6)</f>
        <v/>
      </c>
      <c r="N11" s="9"/>
      <c r="O11" s="9" t="str">
        <f>IF(OR(入金管理一覧!O6&gt;入金管理一覧!P$2,入金管理一覧!O6=""),"",入金管理一覧!P6)</f>
        <v/>
      </c>
      <c r="P11" s="9"/>
      <c r="Q11" s="9" t="str">
        <f>IF(OR(入金管理一覧!Q6&gt;入金管理一覧!R$2,入金管理一覧!Q6=""),"",入金管理一覧!R6)</f>
        <v/>
      </c>
      <c r="R11" s="9"/>
      <c r="S11" s="9" t="str">
        <f>IF(OR(入金管理一覧!S6&gt;入金管理一覧!T$2,入金管理一覧!S6=""),"",入金管理一覧!T6)</f>
        <v/>
      </c>
      <c r="T11" s="9"/>
      <c r="U11" s="9" t="str">
        <f>IF(OR(入金管理一覧!U6&gt;入金管理一覧!V$2,入金管理一覧!U6=""),"",入金管理一覧!V6)</f>
        <v/>
      </c>
      <c r="V11" s="9"/>
      <c r="W11" s="9" t="str">
        <f>IF(OR(入金管理一覧!W6&gt;入金管理一覧!X$2,入金管理一覧!W6=""),"",入金管理一覧!X6)</f>
        <v/>
      </c>
      <c r="X11" s="9"/>
      <c r="Y11" s="9" t="str">
        <f>IF(OR(入金管理一覧!Y6&gt;入金管理一覧!Z$2,入金管理一覧!Y6=""),"",入金管理一覧!Z6)</f>
        <v/>
      </c>
      <c r="Z11" s="9"/>
      <c r="AA11" s="9" t="str">
        <f>IF(OR(入金管理一覧!AA6&gt;入金管理一覧!AB$2,入金管理一覧!AA6=""),"",入金管理一覧!AB6)</f>
        <v/>
      </c>
      <c r="AB11" s="9"/>
    </row>
    <row r="12" spans="1:28" x14ac:dyDescent="0.15">
      <c r="A12" s="10" t="str">
        <f>物件!A9</f>
        <v>ハイツ藤沢</v>
      </c>
      <c r="B12" s="10">
        <f>物件!B9</f>
        <v>104</v>
      </c>
      <c r="C12" s="10" t="str">
        <f>物件!C9</f>
        <v>田中　すが子</v>
      </c>
      <c r="D12" s="10" t="str">
        <f>物件!D9</f>
        <v>田中　すが子</v>
      </c>
      <c r="E12" s="9">
        <f>IF(OR(入金管理一覧!E7&gt;入金管理一覧!F$2,入金管理一覧!E7=""),"",入金管理一覧!F7)</f>
        <v>55000</v>
      </c>
      <c r="F12" s="9"/>
      <c r="G12" s="9">
        <f>IF(OR(入金管理一覧!G7&gt;入金管理一覧!H$2,入金管理一覧!G7=""),"",入金管理一覧!H7)</f>
        <v>55000</v>
      </c>
      <c r="H12" s="9"/>
      <c r="I12" s="9">
        <f>IF(OR(入金管理一覧!I7&gt;入金管理一覧!J$2,入金管理一覧!I7=""),"",入金管理一覧!J7)</f>
        <v>55000</v>
      </c>
      <c r="J12" s="9"/>
      <c r="K12" s="9">
        <f>IF(OR(入金管理一覧!K7&gt;入金管理一覧!L$2,入金管理一覧!K7=""),"",入金管理一覧!L7)</f>
        <v>55000</v>
      </c>
      <c r="L12" s="9"/>
      <c r="M12" s="9" t="str">
        <f>IF(OR(入金管理一覧!M7&gt;入金管理一覧!N$2,入金管理一覧!M7=""),"",入金管理一覧!N7)</f>
        <v/>
      </c>
      <c r="N12" s="9"/>
      <c r="O12" s="9" t="str">
        <f>IF(OR(入金管理一覧!O7&gt;入金管理一覧!P$2,入金管理一覧!O7=""),"",入金管理一覧!P7)</f>
        <v/>
      </c>
      <c r="P12" s="9"/>
      <c r="Q12" s="9" t="str">
        <f>IF(OR(入金管理一覧!Q7&gt;入金管理一覧!R$2,入金管理一覧!Q7=""),"",入金管理一覧!R7)</f>
        <v/>
      </c>
      <c r="R12" s="9"/>
      <c r="S12" s="9" t="str">
        <f>IF(OR(入金管理一覧!S7&gt;入金管理一覧!T$2,入金管理一覧!S7=""),"",入金管理一覧!T7)</f>
        <v/>
      </c>
      <c r="T12" s="9"/>
      <c r="U12" s="9" t="str">
        <f>IF(OR(入金管理一覧!U7&gt;入金管理一覧!V$2,入金管理一覧!U7=""),"",入金管理一覧!V7)</f>
        <v/>
      </c>
      <c r="V12" s="9"/>
      <c r="W12" s="9" t="str">
        <f>IF(OR(入金管理一覧!W7&gt;入金管理一覧!X$2,入金管理一覧!W7=""),"",入金管理一覧!X7)</f>
        <v/>
      </c>
      <c r="X12" s="9"/>
      <c r="Y12" s="9" t="str">
        <f>IF(OR(入金管理一覧!Y7&gt;入金管理一覧!Z$2,入金管理一覧!Y7=""),"",入金管理一覧!Z7)</f>
        <v/>
      </c>
      <c r="Z12" s="9"/>
      <c r="AA12" s="9" t="str">
        <f>IF(OR(入金管理一覧!AA7&gt;入金管理一覧!AB$2,入金管理一覧!AA7=""),"",入金管理一覧!AB7)</f>
        <v/>
      </c>
      <c r="AB12" s="9"/>
    </row>
    <row r="13" spans="1:28" x14ac:dyDescent="0.15">
      <c r="A13" s="10" t="str">
        <f>物件!A10</f>
        <v>ハイツ藤沢</v>
      </c>
      <c r="B13" s="10">
        <f>物件!B10</f>
        <v>105</v>
      </c>
      <c r="C13" s="10" t="str">
        <f>物件!C10</f>
        <v>中山　裕宣</v>
      </c>
      <c r="D13" s="10" t="str">
        <f>物件!D10</f>
        <v>中山　裕宣</v>
      </c>
      <c r="E13" s="9">
        <f>IF(OR(入金管理一覧!E8&gt;入金管理一覧!F$2,入金管理一覧!E8=""),"",入金管理一覧!F8)</f>
        <v>65000</v>
      </c>
      <c r="F13" s="9"/>
      <c r="G13" s="9">
        <f>IF(OR(入金管理一覧!G8&gt;入金管理一覧!H$2,入金管理一覧!G8=""),"",入金管理一覧!H8)</f>
        <v>65000</v>
      </c>
      <c r="H13" s="9"/>
      <c r="I13" s="9">
        <f>IF(OR(入金管理一覧!I8&gt;入金管理一覧!J$2,入金管理一覧!I8=""),"",入金管理一覧!J8)</f>
        <v>65000</v>
      </c>
      <c r="J13" s="9"/>
      <c r="K13" s="9">
        <f>IF(OR(入金管理一覧!K8&gt;入金管理一覧!L$2,入金管理一覧!K8=""),"",入金管理一覧!L8)</f>
        <v>65000</v>
      </c>
      <c r="L13" s="9"/>
      <c r="M13" s="9" t="str">
        <f>IF(OR(入金管理一覧!M8&gt;入金管理一覧!N$2,入金管理一覧!M8=""),"",入金管理一覧!N8)</f>
        <v/>
      </c>
      <c r="N13" s="9"/>
      <c r="O13" s="9" t="str">
        <f>IF(OR(入金管理一覧!O8&gt;入金管理一覧!P$2,入金管理一覧!O8=""),"",入金管理一覧!P8)</f>
        <v/>
      </c>
      <c r="P13" s="9"/>
      <c r="Q13" s="9" t="str">
        <f>IF(OR(入金管理一覧!Q8&gt;入金管理一覧!R$2,入金管理一覧!Q8=""),"",入金管理一覧!R8)</f>
        <v/>
      </c>
      <c r="R13" s="9"/>
      <c r="S13" s="9" t="str">
        <f>IF(OR(入金管理一覧!S8&gt;入金管理一覧!T$2,入金管理一覧!S8=""),"",入金管理一覧!T8)</f>
        <v/>
      </c>
      <c r="T13" s="9"/>
      <c r="U13" s="9" t="str">
        <f>IF(OR(入金管理一覧!U8&gt;入金管理一覧!V$2,入金管理一覧!U8=""),"",入金管理一覧!V8)</f>
        <v/>
      </c>
      <c r="V13" s="9"/>
      <c r="W13" s="9" t="str">
        <f>IF(OR(入金管理一覧!W8&gt;入金管理一覧!X$2,入金管理一覧!W8=""),"",入金管理一覧!X8)</f>
        <v/>
      </c>
      <c r="X13" s="9"/>
      <c r="Y13" s="9" t="str">
        <f>IF(OR(入金管理一覧!Y8&gt;入金管理一覧!Z$2,入金管理一覧!Y8=""),"",入金管理一覧!Z8)</f>
        <v/>
      </c>
      <c r="Z13" s="9"/>
      <c r="AA13" s="9" t="str">
        <f>IF(OR(入金管理一覧!AA8&gt;入金管理一覧!AB$2,入金管理一覧!AA8=""),"",入金管理一覧!AB8)</f>
        <v/>
      </c>
      <c r="AB13" s="9"/>
    </row>
    <row r="14" spans="1:28" x14ac:dyDescent="0.15">
      <c r="A14" s="10" t="str">
        <f>物件!A11</f>
        <v>ハイツ藤沢</v>
      </c>
      <c r="B14" s="10">
        <f>物件!B11</f>
        <v>201</v>
      </c>
      <c r="C14" s="10" t="str">
        <f>物件!C11</f>
        <v>鈴木　陽子</v>
      </c>
      <c r="D14" s="10" t="str">
        <f>物件!D11</f>
        <v>鈴木　陽子</v>
      </c>
      <c r="E14" s="9">
        <f>IF(OR(入金管理一覧!E9&gt;入金管理一覧!F$2,入金管理一覧!E9=""),"",入金管理一覧!F9)</f>
        <v>70000</v>
      </c>
      <c r="F14" s="9"/>
      <c r="G14" s="9">
        <f>IF(OR(入金管理一覧!G9&gt;入金管理一覧!H$2,入金管理一覧!G9=""),"",入金管理一覧!H9)</f>
        <v>70000</v>
      </c>
      <c r="H14" s="9"/>
      <c r="I14" s="9">
        <f>IF(OR(入金管理一覧!I9&gt;入金管理一覧!J$2,入金管理一覧!I9=""),"",入金管理一覧!J9)</f>
        <v>70000</v>
      </c>
      <c r="J14" s="9"/>
      <c r="K14" s="9" t="str">
        <f>IF(OR(入金管理一覧!K9&gt;入金管理一覧!L$2,入金管理一覧!K9=""),"",入金管理一覧!L9)</f>
        <v/>
      </c>
      <c r="L14" s="9"/>
      <c r="M14" s="9" t="str">
        <f>IF(OR(入金管理一覧!M9&gt;入金管理一覧!N$2,入金管理一覧!M9=""),"",入金管理一覧!N9)</f>
        <v/>
      </c>
      <c r="N14" s="9"/>
      <c r="O14" s="9" t="str">
        <f>IF(OR(入金管理一覧!O9&gt;入金管理一覧!P$2,入金管理一覧!O9=""),"",入金管理一覧!P9)</f>
        <v/>
      </c>
      <c r="P14" s="9"/>
      <c r="Q14" s="9" t="str">
        <f>IF(OR(入金管理一覧!Q9&gt;入金管理一覧!R$2,入金管理一覧!Q9=""),"",入金管理一覧!R9)</f>
        <v/>
      </c>
      <c r="R14" s="9"/>
      <c r="S14" s="9" t="str">
        <f>IF(OR(入金管理一覧!S9&gt;入金管理一覧!T$2,入金管理一覧!S9=""),"",入金管理一覧!T9)</f>
        <v/>
      </c>
      <c r="T14" s="9"/>
      <c r="U14" s="9" t="str">
        <f>IF(OR(入金管理一覧!U9&gt;入金管理一覧!V$2,入金管理一覧!U9=""),"",入金管理一覧!V9)</f>
        <v/>
      </c>
      <c r="V14" s="9"/>
      <c r="W14" s="9" t="str">
        <f>IF(OR(入金管理一覧!W9&gt;入金管理一覧!X$2,入金管理一覧!W9=""),"",入金管理一覧!X9)</f>
        <v/>
      </c>
      <c r="X14" s="9"/>
      <c r="Y14" s="9" t="str">
        <f>IF(OR(入金管理一覧!Y9&gt;入金管理一覧!Z$2,入金管理一覧!Y9=""),"",入金管理一覧!Z9)</f>
        <v/>
      </c>
      <c r="Z14" s="9"/>
      <c r="AA14" s="9" t="str">
        <f>IF(OR(入金管理一覧!AA9&gt;入金管理一覧!AB$2,入金管理一覧!AA9=""),"",入金管理一覧!AB9)</f>
        <v/>
      </c>
      <c r="AB14" s="9"/>
    </row>
    <row r="15" spans="1:28" x14ac:dyDescent="0.15">
      <c r="A15" s="10" t="str">
        <f>物件!A12</f>
        <v>ハイツ藤沢</v>
      </c>
      <c r="B15" s="10">
        <f>物件!B12</f>
        <v>202</v>
      </c>
      <c r="C15" s="10" t="str">
        <f>物件!C12</f>
        <v>木原　桂子</v>
      </c>
      <c r="D15" s="10" t="str">
        <f>物件!D12</f>
        <v>木原　桂子</v>
      </c>
      <c r="E15" s="9">
        <f>IF(OR(入金管理一覧!E10&gt;入金管理一覧!F$2,入金管理一覧!E10=""),"",入金管理一覧!F10)</f>
        <v>63000</v>
      </c>
      <c r="F15" s="9"/>
      <c r="G15" s="9">
        <f>IF(OR(入金管理一覧!G10&gt;入金管理一覧!H$2,入金管理一覧!G10=""),"",入金管理一覧!H10)</f>
        <v>63000</v>
      </c>
      <c r="H15" s="9"/>
      <c r="I15" s="9">
        <f>IF(OR(入金管理一覧!I10&gt;入金管理一覧!J$2,入金管理一覧!I10=""),"",入金管理一覧!J10)</f>
        <v>63000</v>
      </c>
      <c r="J15" s="9"/>
      <c r="K15" s="9">
        <f>IF(OR(入金管理一覧!K10&gt;入金管理一覧!L$2,入金管理一覧!K10=""),"",入金管理一覧!L10)</f>
        <v>63000</v>
      </c>
      <c r="L15" s="9"/>
      <c r="M15" s="9" t="str">
        <f>IF(OR(入金管理一覧!M10&gt;入金管理一覧!N$2,入金管理一覧!M10=""),"",入金管理一覧!N10)</f>
        <v/>
      </c>
      <c r="N15" s="9"/>
      <c r="O15" s="9" t="str">
        <f>IF(OR(入金管理一覧!O10&gt;入金管理一覧!P$2,入金管理一覧!O10=""),"",入金管理一覧!P10)</f>
        <v/>
      </c>
      <c r="P15" s="9"/>
      <c r="Q15" s="9" t="str">
        <f>IF(OR(入金管理一覧!Q10&gt;入金管理一覧!R$2,入金管理一覧!Q10=""),"",入金管理一覧!R10)</f>
        <v/>
      </c>
      <c r="R15" s="9"/>
      <c r="S15" s="9" t="str">
        <f>IF(OR(入金管理一覧!S10&gt;入金管理一覧!T$2,入金管理一覧!S10=""),"",入金管理一覧!T10)</f>
        <v/>
      </c>
      <c r="T15" s="9"/>
      <c r="U15" s="9" t="str">
        <f>IF(OR(入金管理一覧!U10&gt;入金管理一覧!V$2,入金管理一覧!U10=""),"",入金管理一覧!V10)</f>
        <v/>
      </c>
      <c r="V15" s="9"/>
      <c r="W15" s="9" t="str">
        <f>IF(OR(入金管理一覧!W10&gt;入金管理一覧!X$2,入金管理一覧!W10=""),"",入金管理一覧!X10)</f>
        <v/>
      </c>
      <c r="X15" s="9"/>
      <c r="Y15" s="9" t="str">
        <f>IF(OR(入金管理一覧!Y10&gt;入金管理一覧!Z$2,入金管理一覧!Y10=""),"",入金管理一覧!Z10)</f>
        <v/>
      </c>
      <c r="Z15" s="9"/>
      <c r="AA15" s="9" t="str">
        <f>IF(OR(入金管理一覧!AA10&gt;入金管理一覧!AB$2,入金管理一覧!AA10=""),"",入金管理一覧!AB10)</f>
        <v/>
      </c>
      <c r="AB15" s="9"/>
    </row>
    <row r="16" spans="1:28" x14ac:dyDescent="0.15">
      <c r="A16" s="10" t="str">
        <f>物件!A13</f>
        <v>ハイツ藤沢</v>
      </c>
      <c r="B16" s="10">
        <f>物件!B13</f>
        <v>203</v>
      </c>
      <c r="C16" s="10" t="str">
        <f>物件!C13</f>
        <v>鶴小屋　町子</v>
      </c>
      <c r="D16" s="10" t="str">
        <f>物件!D13</f>
        <v>鶴小屋　町子</v>
      </c>
      <c r="E16" s="9" t="str">
        <f>IF(OR(入金管理一覧!E11&gt;入金管理一覧!F$2,入金管理一覧!E11=""),"",入金管理一覧!F11)</f>
        <v/>
      </c>
      <c r="F16" s="9"/>
      <c r="G16" s="9">
        <f>IF(OR(入金管理一覧!G11&gt;入金管理一覧!H$2,入金管理一覧!G11=""),"",入金管理一覧!H11)</f>
        <v>65000</v>
      </c>
      <c r="H16" s="9"/>
      <c r="I16" s="9" t="str">
        <f>IF(OR(入金管理一覧!I11&gt;入金管理一覧!J$2,入金管理一覧!I11=""),"",入金管理一覧!J11)</f>
        <v/>
      </c>
      <c r="J16" s="9"/>
      <c r="K16" s="9">
        <f>IF(OR(入金管理一覧!K11&gt;入金管理一覧!L$2,入金管理一覧!K11=""),"",入金管理一覧!L11)</f>
        <v>65000</v>
      </c>
      <c r="L16" s="9"/>
      <c r="M16" s="9" t="str">
        <f>IF(OR(入金管理一覧!M11&gt;入金管理一覧!N$2,入金管理一覧!M11=""),"",入金管理一覧!N11)</f>
        <v/>
      </c>
      <c r="N16" s="9"/>
      <c r="O16" s="9" t="str">
        <f>IF(OR(入金管理一覧!O11&gt;入金管理一覧!P$2,入金管理一覧!O11=""),"",入金管理一覧!P11)</f>
        <v/>
      </c>
      <c r="P16" s="9"/>
      <c r="Q16" s="9" t="str">
        <f>IF(OR(入金管理一覧!Q11&gt;入金管理一覧!R$2,入金管理一覧!Q11=""),"",入金管理一覧!R11)</f>
        <v/>
      </c>
      <c r="R16" s="9"/>
      <c r="S16" s="9" t="str">
        <f>IF(OR(入金管理一覧!S11&gt;入金管理一覧!T$2,入金管理一覧!S11=""),"",入金管理一覧!T11)</f>
        <v/>
      </c>
      <c r="T16" s="9"/>
      <c r="U16" s="9" t="str">
        <f>IF(OR(入金管理一覧!U11&gt;入金管理一覧!V$2,入金管理一覧!U11=""),"",入金管理一覧!V11)</f>
        <v/>
      </c>
      <c r="V16" s="9"/>
      <c r="W16" s="9" t="str">
        <f>IF(OR(入金管理一覧!W11&gt;入金管理一覧!X$2,入金管理一覧!W11=""),"",入金管理一覧!X11)</f>
        <v/>
      </c>
      <c r="X16" s="9"/>
      <c r="Y16" s="9" t="str">
        <f>IF(OR(入金管理一覧!Y11&gt;入金管理一覧!Z$2,入金管理一覧!Y11=""),"",入金管理一覧!Z11)</f>
        <v/>
      </c>
      <c r="Z16" s="9"/>
      <c r="AA16" s="9" t="str">
        <f>IF(OR(入金管理一覧!AA11&gt;入金管理一覧!AB$2,入金管理一覧!AA11=""),"",入金管理一覧!AB11)</f>
        <v/>
      </c>
      <c r="AB16" s="9"/>
    </row>
    <row r="17" spans="1:28" x14ac:dyDescent="0.15">
      <c r="A17" s="10" t="str">
        <f>物件!A14</f>
        <v>ハイツ藤沢</v>
      </c>
      <c r="B17" s="10">
        <f>物件!B14</f>
        <v>204</v>
      </c>
      <c r="C17" s="10" t="str">
        <f>物件!C14</f>
        <v>中村　輝夫</v>
      </c>
      <c r="D17" s="10" t="str">
        <f>物件!D14</f>
        <v>中村　輝夫</v>
      </c>
      <c r="E17" s="9">
        <f>IF(OR(入金管理一覧!E12&gt;入金管理一覧!F$2,入金管理一覧!E12=""),"",入金管理一覧!F12)</f>
        <v>70000</v>
      </c>
      <c r="F17" s="9"/>
      <c r="G17" s="9">
        <f>IF(OR(入金管理一覧!G12&gt;入金管理一覧!H$2,入金管理一覧!G12=""),"",入金管理一覧!H12)</f>
        <v>70000</v>
      </c>
      <c r="H17" s="9"/>
      <c r="I17" s="9">
        <f>IF(OR(入金管理一覧!I12&gt;入金管理一覧!J$2,入金管理一覧!I12=""),"",入金管理一覧!J12)</f>
        <v>70000</v>
      </c>
      <c r="J17" s="9"/>
      <c r="K17" s="9">
        <f>IF(OR(入金管理一覧!K12&gt;入金管理一覧!L$2,入金管理一覧!K12=""),"",入金管理一覧!L12)</f>
        <v>70000</v>
      </c>
      <c r="L17" s="9"/>
      <c r="M17" s="9" t="str">
        <f>IF(OR(入金管理一覧!M12&gt;入金管理一覧!N$2,入金管理一覧!M12=""),"",入金管理一覧!N12)</f>
        <v/>
      </c>
      <c r="N17" s="9"/>
      <c r="O17" s="9" t="str">
        <f>IF(OR(入金管理一覧!O12&gt;入金管理一覧!P$2,入金管理一覧!O12=""),"",入金管理一覧!P12)</f>
        <v/>
      </c>
      <c r="P17" s="9"/>
      <c r="Q17" s="9" t="str">
        <f>IF(OR(入金管理一覧!Q12&gt;入金管理一覧!R$2,入金管理一覧!Q12=""),"",入金管理一覧!R12)</f>
        <v/>
      </c>
      <c r="R17" s="9"/>
      <c r="S17" s="9" t="str">
        <f>IF(OR(入金管理一覧!S12&gt;入金管理一覧!T$2,入金管理一覧!S12=""),"",入金管理一覧!T12)</f>
        <v/>
      </c>
      <c r="T17" s="9"/>
      <c r="U17" s="9" t="str">
        <f>IF(OR(入金管理一覧!U12&gt;入金管理一覧!V$2,入金管理一覧!U12=""),"",入金管理一覧!V12)</f>
        <v/>
      </c>
      <c r="V17" s="9"/>
      <c r="W17" s="9" t="str">
        <f>IF(OR(入金管理一覧!W12&gt;入金管理一覧!X$2,入金管理一覧!W12=""),"",入金管理一覧!X12)</f>
        <v/>
      </c>
      <c r="X17" s="9"/>
      <c r="Y17" s="9" t="str">
        <f>IF(OR(入金管理一覧!Y12&gt;入金管理一覧!Z$2,入金管理一覧!Y12=""),"",入金管理一覧!Z12)</f>
        <v/>
      </c>
      <c r="Z17" s="9"/>
      <c r="AA17" s="9" t="str">
        <f>IF(OR(入金管理一覧!AA12&gt;入金管理一覧!AB$2,入金管理一覧!AA12=""),"",入金管理一覧!AB12)</f>
        <v/>
      </c>
      <c r="AB17" s="9"/>
    </row>
    <row r="18" spans="1:28" x14ac:dyDescent="0.15">
      <c r="A18" s="10" t="str">
        <f>物件!A15</f>
        <v>ハイツ藤沢</v>
      </c>
      <c r="B18" s="10">
        <f>物件!B15</f>
        <v>205</v>
      </c>
      <c r="C18" s="10" t="str">
        <f>物件!C15</f>
        <v>小林　俊和</v>
      </c>
      <c r="D18" s="10" t="str">
        <f>物件!D15</f>
        <v>小林　俊和</v>
      </c>
      <c r="E18" s="9">
        <f>IF(OR(入金管理一覧!E13&gt;入金管理一覧!F$2,入金管理一覧!E13=""),"",入金管理一覧!F13)</f>
        <v>75000</v>
      </c>
      <c r="F18" s="9"/>
      <c r="G18" s="9" t="str">
        <f>IF(OR(入金管理一覧!G13&gt;入金管理一覧!H$2,入金管理一覧!G13=""),"",入金管理一覧!H13)</f>
        <v/>
      </c>
      <c r="H18" s="9"/>
      <c r="I18" s="9">
        <f>IF(OR(入金管理一覧!I13&gt;入金管理一覧!J$2,入金管理一覧!I13=""),"",入金管理一覧!J13)</f>
        <v>75000</v>
      </c>
      <c r="J18" s="9"/>
      <c r="K18" s="9" t="str">
        <f>IF(OR(入金管理一覧!K13&gt;入金管理一覧!L$2,入金管理一覧!K13=""),"",入金管理一覧!L13)</f>
        <v/>
      </c>
      <c r="L18" s="9"/>
      <c r="M18" s="9" t="str">
        <f>IF(OR(入金管理一覧!M13&gt;入金管理一覧!N$2,入金管理一覧!M13=""),"",入金管理一覧!N13)</f>
        <v/>
      </c>
      <c r="N18" s="9"/>
      <c r="O18" s="9" t="str">
        <f>IF(OR(入金管理一覧!O13&gt;入金管理一覧!P$2,入金管理一覧!O13=""),"",入金管理一覧!P13)</f>
        <v/>
      </c>
      <c r="P18" s="9"/>
      <c r="Q18" s="9" t="str">
        <f>IF(OR(入金管理一覧!Q13&gt;入金管理一覧!R$2,入金管理一覧!Q13=""),"",入金管理一覧!R13)</f>
        <v/>
      </c>
      <c r="R18" s="9"/>
      <c r="S18" s="9" t="str">
        <f>IF(OR(入金管理一覧!S13&gt;入金管理一覧!T$2,入金管理一覧!S13=""),"",入金管理一覧!T13)</f>
        <v/>
      </c>
      <c r="T18" s="9"/>
      <c r="U18" s="9" t="str">
        <f>IF(OR(入金管理一覧!U13&gt;入金管理一覧!V$2,入金管理一覧!U13=""),"",入金管理一覧!V13)</f>
        <v/>
      </c>
      <c r="V18" s="9"/>
      <c r="W18" s="9" t="str">
        <f>IF(OR(入金管理一覧!W13&gt;入金管理一覧!X$2,入金管理一覧!W13=""),"",入金管理一覧!X13)</f>
        <v/>
      </c>
      <c r="X18" s="9"/>
      <c r="Y18" s="9" t="str">
        <f>IF(OR(入金管理一覧!Y13&gt;入金管理一覧!Z$2,入金管理一覧!Y13=""),"",入金管理一覧!Z13)</f>
        <v/>
      </c>
      <c r="Z18" s="9"/>
      <c r="AA18" s="9" t="str">
        <f>IF(OR(入金管理一覧!AA13&gt;入金管理一覧!AB$2,入金管理一覧!AA13=""),"",入金管理一覧!AB13)</f>
        <v/>
      </c>
      <c r="AB18" s="9"/>
    </row>
    <row r="19" spans="1:28" x14ac:dyDescent="0.15">
      <c r="A19" s="10" t="str">
        <f>物件!A16</f>
        <v>コーポ川名</v>
      </c>
      <c r="B19" s="10">
        <f>物件!B16</f>
        <v>101</v>
      </c>
      <c r="C19" s="10" t="str">
        <f>物件!C16</f>
        <v>小泉　悠次郎</v>
      </c>
      <c r="D19" s="10" t="str">
        <f>物件!D16</f>
        <v>小泉　悠次郎</v>
      </c>
      <c r="E19" s="9" t="str">
        <f>IF(OR(入金管理一覧!E14&gt;入金管理一覧!F$2,入金管理一覧!E14=""),"",入金管理一覧!F14)</f>
        <v/>
      </c>
      <c r="F19" s="9"/>
      <c r="G19" s="9">
        <f>IF(OR(入金管理一覧!G14&gt;入金管理一覧!H$2,入金管理一覧!G14=""),"",入金管理一覧!H14)</f>
        <v>125000</v>
      </c>
      <c r="H19" s="9"/>
      <c r="I19" s="9" t="str">
        <f>IF(OR(入金管理一覧!I14&gt;入金管理一覧!J$2,入金管理一覧!I14=""),"",入金管理一覧!J14)</f>
        <v/>
      </c>
      <c r="J19" s="9"/>
      <c r="K19" s="9">
        <f>IF(OR(入金管理一覧!K14&gt;入金管理一覧!L$2,入金管理一覧!K14=""),"",入金管理一覧!L14)</f>
        <v>125000</v>
      </c>
      <c r="L19" s="9"/>
      <c r="M19" s="9" t="str">
        <f>IF(OR(入金管理一覧!M14&gt;入金管理一覧!N$2,入金管理一覧!M14=""),"",入金管理一覧!N14)</f>
        <v/>
      </c>
      <c r="N19" s="9"/>
      <c r="O19" s="9" t="str">
        <f>IF(OR(入金管理一覧!O14&gt;入金管理一覧!P$2,入金管理一覧!O14=""),"",入金管理一覧!P14)</f>
        <v/>
      </c>
      <c r="P19" s="9"/>
      <c r="Q19" s="9" t="str">
        <f>IF(OR(入金管理一覧!Q14&gt;入金管理一覧!R$2,入金管理一覧!Q14=""),"",入金管理一覧!R14)</f>
        <v/>
      </c>
      <c r="R19" s="9"/>
      <c r="S19" s="9" t="str">
        <f>IF(OR(入金管理一覧!S14&gt;入金管理一覧!T$2,入金管理一覧!S14=""),"",入金管理一覧!T14)</f>
        <v/>
      </c>
      <c r="T19" s="9"/>
      <c r="U19" s="9" t="str">
        <f>IF(OR(入金管理一覧!U14&gt;入金管理一覧!V$2,入金管理一覧!U14=""),"",入金管理一覧!V14)</f>
        <v/>
      </c>
      <c r="V19" s="9"/>
      <c r="W19" s="9" t="str">
        <f>IF(OR(入金管理一覧!W14&gt;入金管理一覧!X$2,入金管理一覧!W14=""),"",入金管理一覧!X14)</f>
        <v/>
      </c>
      <c r="X19" s="9"/>
      <c r="Y19" s="9" t="str">
        <f>IF(OR(入金管理一覧!Y14&gt;入金管理一覧!Z$2,入金管理一覧!Y14=""),"",入金管理一覧!Z14)</f>
        <v/>
      </c>
      <c r="Z19" s="9"/>
      <c r="AA19" s="9" t="str">
        <f>IF(OR(入金管理一覧!AA14&gt;入金管理一覧!AB$2,入金管理一覧!AA14=""),"",入金管理一覧!AB14)</f>
        <v/>
      </c>
      <c r="AB19" s="9"/>
    </row>
    <row r="20" spans="1:28" x14ac:dyDescent="0.15">
      <c r="A20" s="10" t="str">
        <f>物件!A17</f>
        <v>コーポ川名</v>
      </c>
      <c r="B20" s="10">
        <f>物件!B17</f>
        <v>102</v>
      </c>
      <c r="C20" s="10" t="str">
        <f>物件!C17</f>
        <v>水口　泰吉</v>
      </c>
      <c r="D20" s="10" t="str">
        <f>物件!D17</f>
        <v>水口　泰吉</v>
      </c>
      <c r="E20" s="9">
        <f>IF(OR(入金管理一覧!E15&gt;入金管理一覧!F$2,入金管理一覧!E15=""),"",入金管理一覧!F15)</f>
        <v>130000</v>
      </c>
      <c r="F20" s="9"/>
      <c r="G20" s="9" t="str">
        <f>IF(OR(入金管理一覧!G15&gt;入金管理一覧!H$2,入金管理一覧!G15=""),"",入金管理一覧!H15)</f>
        <v/>
      </c>
      <c r="H20" s="9"/>
      <c r="I20" s="9">
        <f>IF(OR(入金管理一覧!I15&gt;入金管理一覧!J$2,入金管理一覧!I15=""),"",入金管理一覧!J15)</f>
        <v>130000</v>
      </c>
      <c r="J20" s="9"/>
      <c r="K20" s="9" t="str">
        <f>IF(OR(入金管理一覧!K15&gt;入金管理一覧!L$2,入金管理一覧!K15=""),"",入金管理一覧!L15)</f>
        <v/>
      </c>
      <c r="L20" s="9"/>
      <c r="M20" s="9" t="str">
        <f>IF(OR(入金管理一覧!M15&gt;入金管理一覧!N$2,入金管理一覧!M15=""),"",入金管理一覧!N15)</f>
        <v/>
      </c>
      <c r="N20" s="9"/>
      <c r="O20" s="9" t="str">
        <f>IF(OR(入金管理一覧!O15&gt;入金管理一覧!P$2,入金管理一覧!O15=""),"",入金管理一覧!P15)</f>
        <v/>
      </c>
      <c r="P20" s="9"/>
      <c r="Q20" s="9" t="str">
        <f>IF(OR(入金管理一覧!Q15&gt;入金管理一覧!R$2,入金管理一覧!Q15=""),"",入金管理一覧!R15)</f>
        <v/>
      </c>
      <c r="R20" s="9"/>
      <c r="S20" s="9" t="str">
        <f>IF(OR(入金管理一覧!S15&gt;入金管理一覧!T$2,入金管理一覧!S15=""),"",入金管理一覧!T15)</f>
        <v/>
      </c>
      <c r="T20" s="9"/>
      <c r="U20" s="9" t="str">
        <f>IF(OR(入金管理一覧!U15&gt;入金管理一覧!V$2,入金管理一覧!U15=""),"",入金管理一覧!V15)</f>
        <v/>
      </c>
      <c r="V20" s="9"/>
      <c r="W20" s="9" t="str">
        <f>IF(OR(入金管理一覧!W15&gt;入金管理一覧!X$2,入金管理一覧!W15=""),"",入金管理一覧!X15)</f>
        <v/>
      </c>
      <c r="X20" s="9"/>
      <c r="Y20" s="9" t="str">
        <f>IF(OR(入金管理一覧!Y15&gt;入金管理一覧!Z$2,入金管理一覧!Y15=""),"",入金管理一覧!Z15)</f>
        <v/>
      </c>
      <c r="Z20" s="9"/>
      <c r="AA20" s="9" t="str">
        <f>IF(OR(入金管理一覧!AA15&gt;入金管理一覧!AB$2,入金管理一覧!AA15=""),"",入金管理一覧!AB15)</f>
        <v/>
      </c>
      <c r="AB20" s="9"/>
    </row>
    <row r="21" spans="1:28" x14ac:dyDescent="0.15">
      <c r="A21" s="10" t="str">
        <f>物件!A18</f>
        <v>コーポ川名</v>
      </c>
      <c r="B21" s="10">
        <f>物件!B18</f>
        <v>201</v>
      </c>
      <c r="C21" s="10" t="str">
        <f>物件!C18</f>
        <v>清原　正勝</v>
      </c>
      <c r="D21" s="10" t="str">
        <f>物件!D18</f>
        <v>清原　正勝</v>
      </c>
      <c r="E21" s="9">
        <f>IF(OR(入金管理一覧!E16&gt;入金管理一覧!F$2,入金管理一覧!E16=""),"",入金管理一覧!F16)</f>
        <v>125000</v>
      </c>
      <c r="F21" s="9"/>
      <c r="G21" s="9">
        <f>IF(OR(入金管理一覧!G16&gt;入金管理一覧!H$2,入金管理一覧!G16=""),"",入金管理一覧!H16)</f>
        <v>125000</v>
      </c>
      <c r="H21" s="9"/>
      <c r="I21" s="9" t="str">
        <f>IF(OR(入金管理一覧!I16&gt;入金管理一覧!J$2,入金管理一覧!I16=""),"",入金管理一覧!J16)</f>
        <v/>
      </c>
      <c r="J21" s="9"/>
      <c r="K21" s="9" t="str">
        <f>IF(OR(入金管理一覧!K16&gt;入金管理一覧!L$2,入金管理一覧!K16=""),"",入金管理一覧!L16)</f>
        <v/>
      </c>
      <c r="L21" s="9"/>
      <c r="M21" s="9" t="str">
        <f>IF(OR(入金管理一覧!M16&gt;入金管理一覧!N$2,入金管理一覧!M16=""),"",入金管理一覧!N16)</f>
        <v/>
      </c>
      <c r="N21" s="9"/>
      <c r="O21" s="9" t="str">
        <f>IF(OR(入金管理一覧!O16&gt;入金管理一覧!P$2,入金管理一覧!O16=""),"",入金管理一覧!P16)</f>
        <v/>
      </c>
      <c r="P21" s="9"/>
      <c r="Q21" s="9" t="str">
        <f>IF(OR(入金管理一覧!Q16&gt;入金管理一覧!R$2,入金管理一覧!Q16=""),"",入金管理一覧!R16)</f>
        <v/>
      </c>
      <c r="R21" s="9"/>
      <c r="S21" s="9" t="str">
        <f>IF(OR(入金管理一覧!S16&gt;入金管理一覧!T$2,入金管理一覧!S16=""),"",入金管理一覧!T16)</f>
        <v/>
      </c>
      <c r="T21" s="9"/>
      <c r="U21" s="9" t="str">
        <f>IF(OR(入金管理一覧!U16&gt;入金管理一覧!V$2,入金管理一覧!U16=""),"",入金管理一覧!V16)</f>
        <v/>
      </c>
      <c r="V21" s="9"/>
      <c r="W21" s="9" t="str">
        <f>IF(OR(入金管理一覧!W16&gt;入金管理一覧!X$2,入金管理一覧!W16=""),"",入金管理一覧!X16)</f>
        <v/>
      </c>
      <c r="X21" s="9"/>
      <c r="Y21" s="9" t="str">
        <f>IF(OR(入金管理一覧!Y16&gt;入金管理一覧!Z$2,入金管理一覧!Y16=""),"",入金管理一覧!Z16)</f>
        <v/>
      </c>
      <c r="Z21" s="9"/>
      <c r="AA21" s="9" t="str">
        <f>IF(OR(入金管理一覧!AA16&gt;入金管理一覧!AB$2,入金管理一覧!AA16=""),"",入金管理一覧!AB16)</f>
        <v/>
      </c>
      <c r="AB21" s="9"/>
    </row>
    <row r="22" spans="1:28" x14ac:dyDescent="0.15">
      <c r="A22" s="10" t="str">
        <f>物件!A19</f>
        <v>コーポ川名</v>
      </c>
      <c r="B22" s="10">
        <f>物件!B19</f>
        <v>202</v>
      </c>
      <c r="C22" s="10" t="str">
        <f>物件!C19</f>
        <v>井上　斌</v>
      </c>
      <c r="D22" s="10" t="str">
        <f>物件!D19</f>
        <v>井上　斌</v>
      </c>
      <c r="E22" s="9" t="str">
        <f>IF(OR(入金管理一覧!E17&gt;入金管理一覧!F$2,入金管理一覧!E17=""),"",入金管理一覧!F17)</f>
        <v/>
      </c>
      <c r="F22" s="9"/>
      <c r="G22" s="9">
        <f>IF(OR(入金管理一覧!G17&gt;入金管理一覧!H$2,入金管理一覧!G17=""),"",入金管理一覧!H17)</f>
        <v>130000</v>
      </c>
      <c r="H22" s="9"/>
      <c r="I22" s="9">
        <f>IF(OR(入金管理一覧!I17&gt;入金管理一覧!J$2,入金管理一覧!I17=""),"",入金管理一覧!J17)</f>
        <v>130000</v>
      </c>
      <c r="J22" s="9"/>
      <c r="K22" s="9" t="str">
        <f>IF(OR(入金管理一覧!K17&gt;入金管理一覧!L$2,入金管理一覧!K17=""),"",入金管理一覧!L17)</f>
        <v/>
      </c>
      <c r="L22" s="9"/>
      <c r="M22" s="9" t="str">
        <f>IF(OR(入金管理一覧!M17&gt;入金管理一覧!N$2,入金管理一覧!M17=""),"",入金管理一覧!N17)</f>
        <v/>
      </c>
      <c r="N22" s="9"/>
      <c r="O22" s="9" t="str">
        <f>IF(OR(入金管理一覧!O17&gt;入金管理一覧!P$2,入金管理一覧!O17=""),"",入金管理一覧!P17)</f>
        <v/>
      </c>
      <c r="P22" s="9"/>
      <c r="Q22" s="9" t="str">
        <f>IF(OR(入金管理一覧!Q17&gt;入金管理一覧!R$2,入金管理一覧!Q17=""),"",入金管理一覧!R17)</f>
        <v/>
      </c>
      <c r="R22" s="9"/>
      <c r="S22" s="9" t="str">
        <f>IF(OR(入金管理一覧!S17&gt;入金管理一覧!T$2,入金管理一覧!S17=""),"",入金管理一覧!T17)</f>
        <v/>
      </c>
      <c r="T22" s="9"/>
      <c r="U22" s="9" t="str">
        <f>IF(OR(入金管理一覧!U17&gt;入金管理一覧!V$2,入金管理一覧!U17=""),"",入金管理一覧!V17)</f>
        <v/>
      </c>
      <c r="V22" s="9"/>
      <c r="W22" s="9" t="str">
        <f>IF(OR(入金管理一覧!W17&gt;入金管理一覧!X$2,入金管理一覧!W17=""),"",入金管理一覧!X17)</f>
        <v/>
      </c>
      <c r="X22" s="9"/>
      <c r="Y22" s="9" t="str">
        <f>IF(OR(入金管理一覧!Y17&gt;入金管理一覧!Z$2,入金管理一覧!Y17=""),"",入金管理一覧!Z17)</f>
        <v/>
      </c>
      <c r="Z22" s="9"/>
      <c r="AA22" s="9" t="str">
        <f>IF(OR(入金管理一覧!AA17&gt;入金管理一覧!AB$2,入金管理一覧!AA17=""),"",入金管理一覧!AB17)</f>
        <v/>
      </c>
      <c r="AB22" s="9"/>
    </row>
    <row r="23" spans="1:28" x14ac:dyDescent="0.15">
      <c r="A23" s="21" t="s">
        <v>53</v>
      </c>
      <c r="B23" s="21"/>
      <c r="C23" s="21"/>
      <c r="D23" s="21"/>
      <c r="E23" s="9">
        <f>SUM(E9:E22)</f>
        <v>794000</v>
      </c>
      <c r="F23" s="9">
        <f>SUM(F9:F22)</f>
        <v>0</v>
      </c>
      <c r="G23" s="9">
        <f t="shared" ref="G23:AB23" si="0">SUM(G9:G22)</f>
        <v>974000</v>
      </c>
      <c r="H23" s="9">
        <f t="shared" si="0"/>
        <v>0</v>
      </c>
      <c r="I23" s="9">
        <f t="shared" si="0"/>
        <v>864000</v>
      </c>
      <c r="J23" s="9">
        <f t="shared" si="0"/>
        <v>0</v>
      </c>
      <c r="K23" s="9">
        <f t="shared" si="0"/>
        <v>649000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9">
        <f t="shared" si="0"/>
        <v>0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V23" s="9">
        <f t="shared" si="0"/>
        <v>0</v>
      </c>
      <c r="W23" s="9">
        <f t="shared" si="0"/>
        <v>0</v>
      </c>
      <c r="X23" s="9">
        <f t="shared" si="0"/>
        <v>0</v>
      </c>
      <c r="Y23" s="9">
        <f t="shared" si="0"/>
        <v>0</v>
      </c>
      <c r="Z23" s="9">
        <f t="shared" si="0"/>
        <v>0</v>
      </c>
      <c r="AA23" s="9">
        <f t="shared" si="0"/>
        <v>0</v>
      </c>
      <c r="AB23" s="9">
        <f t="shared" si="0"/>
        <v>0</v>
      </c>
    </row>
    <row r="24" spans="1:28" x14ac:dyDescent="0.15">
      <c r="A24" s="10"/>
      <c r="B24" s="10"/>
      <c r="C24" s="10"/>
      <c r="D24" s="10" t="s">
        <v>54</v>
      </c>
      <c r="E24" s="9">
        <f>E23*5%</f>
        <v>39700</v>
      </c>
      <c r="F24" s="10"/>
      <c r="G24" s="9">
        <f t="shared" ref="G24" si="1">G23*5%</f>
        <v>48700</v>
      </c>
      <c r="H24" s="10"/>
      <c r="I24" s="9">
        <f t="shared" ref="I24" si="2">I23*5%</f>
        <v>43200</v>
      </c>
      <c r="J24" s="10"/>
      <c r="K24" s="9">
        <f t="shared" ref="K24" si="3">K23*5%</f>
        <v>32450</v>
      </c>
      <c r="L24" s="10"/>
      <c r="M24" s="9">
        <f t="shared" ref="M24" si="4">M23*5%</f>
        <v>0</v>
      </c>
      <c r="N24" s="10"/>
      <c r="O24" s="9">
        <f t="shared" ref="O24" si="5">O23*5%</f>
        <v>0</v>
      </c>
      <c r="P24" s="10"/>
      <c r="Q24" s="9">
        <f t="shared" ref="Q24" si="6">Q23*5%</f>
        <v>0</v>
      </c>
      <c r="R24" s="10"/>
      <c r="S24" s="9">
        <f t="shared" ref="S24" si="7">S23*5%</f>
        <v>0</v>
      </c>
      <c r="T24" s="10"/>
      <c r="U24" s="9">
        <f t="shared" ref="U24" si="8">U23*5%</f>
        <v>0</v>
      </c>
      <c r="V24" s="10"/>
      <c r="W24" s="9">
        <f t="shared" ref="W24" si="9">W23*5%</f>
        <v>0</v>
      </c>
      <c r="X24" s="10"/>
      <c r="Y24" s="9">
        <f t="shared" ref="Y24" si="10">Y23*5%</f>
        <v>0</v>
      </c>
      <c r="Z24" s="10"/>
      <c r="AA24" s="9">
        <f t="shared" ref="AA24" si="11">AA23*5%</f>
        <v>0</v>
      </c>
      <c r="AB24" s="10"/>
    </row>
    <row r="25" spans="1:28" x14ac:dyDescent="0.15">
      <c r="A25" s="10"/>
      <c r="B25" s="10"/>
      <c r="C25" s="10"/>
      <c r="D25" s="10" t="s">
        <v>55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x14ac:dyDescent="0.15">
      <c r="A26" s="10"/>
      <c r="B26" s="10"/>
      <c r="C26" s="10"/>
      <c r="D26" s="10" t="s">
        <v>56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x14ac:dyDescent="0.15">
      <c r="A27" s="21" t="s">
        <v>53</v>
      </c>
      <c r="B27" s="21"/>
      <c r="C27" s="21"/>
      <c r="D27" s="21"/>
      <c r="E27" s="11">
        <f>SUM(E24:E26)</f>
        <v>39700</v>
      </c>
      <c r="F27" s="10"/>
      <c r="G27" s="11">
        <f t="shared" ref="G27" si="12">SUM(G24:G26)</f>
        <v>48700</v>
      </c>
      <c r="H27" s="10"/>
      <c r="I27" s="11">
        <f t="shared" ref="I27" si="13">SUM(I24:I26)</f>
        <v>43200</v>
      </c>
      <c r="J27" s="10"/>
      <c r="K27" s="11">
        <f t="shared" ref="K27" si="14">SUM(K24:K26)</f>
        <v>32450</v>
      </c>
      <c r="L27" s="10"/>
      <c r="M27" s="11">
        <f t="shared" ref="M27" si="15">SUM(M24:M26)</f>
        <v>0</v>
      </c>
      <c r="N27" s="10"/>
      <c r="O27" s="11">
        <f t="shared" ref="O27" si="16">SUM(O24:O26)</f>
        <v>0</v>
      </c>
      <c r="P27" s="10"/>
      <c r="Q27" s="11">
        <f t="shared" ref="Q27" si="17">SUM(Q24:Q26)</f>
        <v>0</v>
      </c>
      <c r="R27" s="10"/>
      <c r="S27" s="11">
        <f t="shared" ref="S27" si="18">SUM(S24:S26)</f>
        <v>0</v>
      </c>
      <c r="T27" s="10"/>
      <c r="U27" s="11">
        <f t="shared" ref="U27" si="19">SUM(U24:U26)</f>
        <v>0</v>
      </c>
      <c r="V27" s="10"/>
      <c r="W27" s="11">
        <f t="shared" ref="W27" si="20">SUM(W24:W26)</f>
        <v>0</v>
      </c>
      <c r="X27" s="10"/>
      <c r="Y27" s="11">
        <f t="shared" ref="Y27" si="21">SUM(Y24:Y26)</f>
        <v>0</v>
      </c>
      <c r="Z27" s="10"/>
      <c r="AA27" s="11">
        <f t="shared" ref="AA27" si="22">SUM(AA24:AA26)</f>
        <v>0</v>
      </c>
      <c r="AB27" s="10"/>
    </row>
    <row r="28" spans="1:28" x14ac:dyDescent="0.15">
      <c r="A28" s="21" t="s">
        <v>57</v>
      </c>
      <c r="B28" s="21"/>
      <c r="C28" s="21"/>
      <c r="D28" s="21"/>
      <c r="E28" s="11">
        <f>E23-E27</f>
        <v>754300</v>
      </c>
      <c r="F28" s="10"/>
      <c r="G28" s="11">
        <f t="shared" ref="G28" si="23">G23-G27</f>
        <v>925300</v>
      </c>
      <c r="H28" s="10"/>
      <c r="I28" s="11">
        <f t="shared" ref="I28" si="24">I23-I27</f>
        <v>820800</v>
      </c>
      <c r="J28" s="10"/>
      <c r="K28" s="11">
        <f t="shared" ref="K28" si="25">K23-K27</f>
        <v>616550</v>
      </c>
      <c r="L28" s="10"/>
      <c r="M28" s="11">
        <f t="shared" ref="M28" si="26">M23-M27</f>
        <v>0</v>
      </c>
      <c r="N28" s="10"/>
      <c r="O28" s="11">
        <f t="shared" ref="O28" si="27">O23-O27</f>
        <v>0</v>
      </c>
      <c r="P28" s="10"/>
      <c r="Q28" s="11">
        <f t="shared" ref="Q28" si="28">Q23-Q27</f>
        <v>0</v>
      </c>
      <c r="R28" s="10"/>
      <c r="S28" s="11">
        <f t="shared" ref="S28" si="29">S23-S27</f>
        <v>0</v>
      </c>
      <c r="T28" s="10"/>
      <c r="U28" s="11">
        <f t="shared" ref="U28" si="30">U23-U27</f>
        <v>0</v>
      </c>
      <c r="V28" s="10"/>
      <c r="W28" s="11">
        <f t="shared" ref="W28" si="31">W23-W27</f>
        <v>0</v>
      </c>
      <c r="X28" s="10"/>
      <c r="Y28" s="11">
        <f t="shared" ref="Y28" si="32">Y23-Y27</f>
        <v>0</v>
      </c>
      <c r="Z28" s="10"/>
      <c r="AA28" s="11">
        <f t="shared" ref="AA28" si="33">AA23-AA27</f>
        <v>0</v>
      </c>
      <c r="AB28" s="10"/>
    </row>
  </sheetData>
  <mergeCells count="3">
    <mergeCell ref="A23:D23"/>
    <mergeCell ref="A27:D27"/>
    <mergeCell ref="A28:D2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物件</vt:lpstr>
      <vt:lpstr>入金管理一覧</vt:lpstr>
      <vt:lpstr>清算管理一覧</vt:lpstr>
      <vt:lpstr>清算管理一覧!Print_Area</vt:lpstr>
      <vt:lpstr>入金管理一覧!Print_Area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生徒TD7-005</dc:creator>
  <cp:lastModifiedBy>FOM出版</cp:lastModifiedBy>
  <cp:lastPrinted>2014-01-17T04:36:26Z</cp:lastPrinted>
  <dcterms:created xsi:type="dcterms:W3CDTF">2013-12-25T04:52:28Z</dcterms:created>
  <dcterms:modified xsi:type="dcterms:W3CDTF">2014-01-17T06:38:50Z</dcterms:modified>
</cp:coreProperties>
</file>